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omments2.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C:\Users\CALIDAD\Downloads\"/>
    </mc:Choice>
  </mc:AlternateContent>
  <xr:revisionPtr revIDLastSave="0" documentId="13_ncr:1_{ECA157F1-125F-4DA4-992D-40C79A749C7C}" xr6:coauthVersionLast="47" xr6:coauthVersionMax="47" xr10:uidLastSave="{00000000-0000-0000-0000-000000000000}"/>
  <bookViews>
    <workbookView xWindow="-120" yWindow="-120" windowWidth="29040" windowHeight="15720" firstSheet="9" activeTab="13" xr2:uid="{00000000-000D-0000-FFFF-FFFF00000000}"/>
  </bookViews>
  <sheets>
    <sheet name="Presentación" sheetId="1" r:id="rId1"/>
    <sheet name="Historial de cambios" sheetId="2" r:id="rId2"/>
    <sheet name="Tabla de contenido" sheetId="3" r:id="rId3"/>
    <sheet name="1.Propósito" sheetId="4" r:id="rId4"/>
    <sheet name="2.Alcance" sheetId="5" r:id="rId5"/>
    <sheet name="3. Contexto " sheetId="6" r:id="rId6"/>
    <sheet name="4. Plataforma estratégica" sheetId="7" r:id="rId7"/>
    <sheet name="5. Objetivos estratégicos" sheetId="8" r:id="rId8"/>
    <sheet name="6. Interrelación de objetivos" sheetId="9" r:id="rId9"/>
    <sheet name="7. Objetivos y metas" sheetId="10" r:id="rId10"/>
    <sheet name="8. lineamiento de indi" sheetId="11" r:id="rId11"/>
    <sheet name="9. DOFA" sheetId="12" r:id="rId12"/>
    <sheet name="10. RELACIÓN DOFA" sheetId="13" r:id="rId13"/>
    <sheet name="11 Cronograma del plan estratég" sheetId="14" r:id="rId14"/>
    <sheet name="13. Presupuesto ingresos" sheetId="15" r:id="rId15"/>
    <sheet name="12. Proyección de ventas." sheetId="16" r:id="rId16"/>
    <sheet name="14. presupuesto gastos" sheetId="17" r:id="rId17"/>
    <sheet name="15. Flujo de caja" sheetId="18" r:id="rId18"/>
    <sheet name="16. Presupuesto" sheetId="19" r:id="rId19"/>
    <sheet name="17. Plan de inversiones." sheetId="20" r:id="rId20"/>
  </sheets>
  <definedNames>
    <definedName name="_xlnm._FilterDatabase" localSheetId="13" hidden="1">'11 Cronograma del plan estratég'!$A$15:$AF$138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3" i="20" l="1" a="1"/>
  <c r="F23" i="20" s="1"/>
  <c r="F21" i="20" a="1"/>
  <c r="F21" i="20" s="1"/>
  <c r="F19" i="20" a="1"/>
  <c r="F19" i="20" s="1"/>
  <c r="F48" i="20" s="1" a="1"/>
  <c r="F48" i="20" s="1"/>
  <c r="C190" i="18" a="1"/>
  <c r="C190" i="18" s="1"/>
  <c r="C186" i="18" a="1"/>
  <c r="C186" i="18" s="1"/>
  <c r="C187" i="18" s="1" a="1"/>
  <c r="C187" i="18" s="1"/>
  <c r="G185" i="18" a="1"/>
  <c r="G185" i="18" s="1"/>
  <c r="G184" i="18" a="1"/>
  <c r="G184" i="18" s="1"/>
  <c r="G186" i="18" s="1" a="1"/>
  <c r="G186" i="18" s="1"/>
  <c r="F184" i="18" a="1"/>
  <c r="F184" i="18" s="1"/>
  <c r="F165" i="18" a="1"/>
  <c r="F165" i="18" s="1"/>
  <c r="F164" i="18" s="1" a="1"/>
  <c r="F164" i="18" s="1"/>
  <c r="E165" i="18" a="1"/>
  <c r="E165" i="18" s="1"/>
  <c r="D165" i="18" a="1"/>
  <c r="D165" i="18" s="1"/>
  <c r="D164" i="18" s="1" a="1"/>
  <c r="D164" i="18" s="1"/>
  <c r="C165" i="18" a="1"/>
  <c r="C165" i="18" s="1"/>
  <c r="E164" i="18" a="1"/>
  <c r="E164" i="18" s="1"/>
  <c r="C164" i="18" a="1"/>
  <c r="C164" i="18" s="1"/>
  <c r="N160" i="18" a="1"/>
  <c r="N160" i="18" s="1"/>
  <c r="O160" i="18" s="1" a="1"/>
  <c r="O160" i="18" s="1"/>
  <c r="O159" i="18" a="1"/>
  <c r="O159" i="18" s="1"/>
  <c r="M158" i="18" a="1"/>
  <c r="M158" i="18" s="1"/>
  <c r="L158" i="18" a="1"/>
  <c r="L158" i="18" s="1"/>
  <c r="K158" i="18" a="1"/>
  <c r="K158" i="18" s="1"/>
  <c r="J158" i="18" a="1"/>
  <c r="J158" i="18" s="1"/>
  <c r="I158" i="18" a="1"/>
  <c r="I158" i="18" s="1"/>
  <c r="H158" i="18" a="1"/>
  <c r="H158" i="18" s="1"/>
  <c r="G158" i="18" a="1"/>
  <c r="G158" i="18" s="1"/>
  <c r="F158" i="18" a="1"/>
  <c r="F158" i="18" s="1"/>
  <c r="E158" i="18" a="1"/>
  <c r="E158" i="18" s="1"/>
  <c r="D158" i="18" a="1"/>
  <c r="D158" i="18" s="1"/>
  <c r="C158" i="18" a="1"/>
  <c r="C158" i="18" s="1"/>
  <c r="O157" i="18" a="1"/>
  <c r="O157" i="18" s="1"/>
  <c r="O156" i="18" a="1"/>
  <c r="O156" i="18" s="1"/>
  <c r="O155" i="18" a="1"/>
  <c r="O155" i="18" s="1"/>
  <c r="N154" i="18" a="1"/>
  <c r="N154" i="18" s="1"/>
  <c r="M154" i="18" a="1"/>
  <c r="M154" i="18" s="1"/>
  <c r="L154" i="18" a="1"/>
  <c r="L154" i="18" s="1"/>
  <c r="K154" i="18" a="1"/>
  <c r="K154" i="18" s="1"/>
  <c r="J154" i="18" a="1"/>
  <c r="J154" i="18" s="1"/>
  <c r="I154" i="18" a="1"/>
  <c r="I154" i="18" s="1"/>
  <c r="H154" i="18" a="1"/>
  <c r="H154" i="18" s="1"/>
  <c r="G154" i="18" a="1"/>
  <c r="G154" i="18" s="1"/>
  <c r="F154" i="18" a="1"/>
  <c r="F154" i="18" s="1"/>
  <c r="E154" i="18" a="1"/>
  <c r="E154" i="18" s="1"/>
  <c r="D154" i="18" a="1"/>
  <c r="D154" i="18" s="1"/>
  <c r="C154" i="18" a="1"/>
  <c r="C154" i="18" s="1"/>
  <c r="O154" i="18" s="1" a="1"/>
  <c r="O154" i="18" s="1"/>
  <c r="O153" i="18" a="1"/>
  <c r="O153" i="18" s="1"/>
  <c r="O152" i="18" a="1"/>
  <c r="O152" i="18" s="1"/>
  <c r="O151" i="18" a="1"/>
  <c r="O151" i="18" s="1"/>
  <c r="O150" i="18" a="1"/>
  <c r="O150" i="18" s="1"/>
  <c r="O149" i="18" a="1"/>
  <c r="O149" i="18" s="1"/>
  <c r="N148" i="18" a="1"/>
  <c r="N148" i="18" s="1"/>
  <c r="M148" i="18" a="1"/>
  <c r="M148" i="18" s="1"/>
  <c r="M147" i="18" s="1" a="1"/>
  <c r="M147" i="18" s="1"/>
  <c r="L148" i="18" a="1"/>
  <c r="L148" i="18" s="1"/>
  <c r="K148" i="18" a="1"/>
  <c r="K148" i="18" s="1"/>
  <c r="K147" i="18" s="1" a="1"/>
  <c r="K147" i="18" s="1"/>
  <c r="J148" i="18" a="1"/>
  <c r="J148" i="18" s="1"/>
  <c r="I148" i="18" a="1"/>
  <c r="I148" i="18" s="1"/>
  <c r="I147" i="18" s="1" a="1"/>
  <c r="I147" i="18" s="1"/>
  <c r="H148" i="18" a="1"/>
  <c r="H148" i="18" s="1"/>
  <c r="G148" i="18" a="1"/>
  <c r="G148" i="18" s="1"/>
  <c r="G147" i="18" s="1" a="1"/>
  <c r="G147" i="18" s="1"/>
  <c r="F148" i="18" a="1"/>
  <c r="F148" i="18" s="1"/>
  <c r="E148" i="18" a="1"/>
  <c r="E148" i="18" s="1"/>
  <c r="E147" i="18" s="1" a="1"/>
  <c r="E147" i="18" s="1"/>
  <c r="D148" i="18" a="1"/>
  <c r="D148" i="18" s="1"/>
  <c r="C148" i="18" a="1"/>
  <c r="C148" i="18" s="1"/>
  <c r="N147" i="18" a="1"/>
  <c r="N147" i="18" s="1"/>
  <c r="L147" i="18" a="1"/>
  <c r="L147" i="18" s="1"/>
  <c r="J147" i="18" a="1"/>
  <c r="J147" i="18" s="1"/>
  <c r="H147" i="18" a="1"/>
  <c r="H147" i="18" s="1"/>
  <c r="F147" i="18" a="1"/>
  <c r="F147" i="18" s="1"/>
  <c r="D147" i="18" a="1"/>
  <c r="D147" i="18" s="1"/>
  <c r="O146" i="18" a="1"/>
  <c r="O146" i="18" s="1"/>
  <c r="O142" i="18" s="1" a="1"/>
  <c r="O142" i="18" s="1"/>
  <c r="O145" i="18" a="1"/>
  <c r="O145" i="18" s="1"/>
  <c r="O144" i="18" a="1"/>
  <c r="O144" i="18" s="1"/>
  <c r="O143" i="18" a="1"/>
  <c r="O143" i="18" s="1"/>
  <c r="N142" i="18" a="1"/>
  <c r="N142" i="18" s="1"/>
  <c r="M142" i="18" a="1"/>
  <c r="M142" i="18" s="1"/>
  <c r="L142" i="18" a="1"/>
  <c r="L142" i="18" s="1"/>
  <c r="K142" i="18" a="1"/>
  <c r="K142" i="18" s="1"/>
  <c r="J142" i="18" a="1"/>
  <c r="J142" i="18" s="1"/>
  <c r="I142" i="18" a="1"/>
  <c r="I142" i="18" s="1"/>
  <c r="H142" i="18" a="1"/>
  <c r="H142" i="18" s="1"/>
  <c r="G142" i="18" a="1"/>
  <c r="G142" i="18" s="1"/>
  <c r="F142" i="18" a="1"/>
  <c r="F142" i="18" s="1"/>
  <c r="E142" i="18" a="1"/>
  <c r="E142" i="18" s="1"/>
  <c r="D142" i="18" a="1"/>
  <c r="D142" i="18" s="1"/>
  <c r="C142" i="18" a="1"/>
  <c r="C142" i="18" s="1"/>
  <c r="C100" i="18" s="1" a="1"/>
  <c r="C100" i="18" s="1"/>
  <c r="O141" i="18" a="1"/>
  <c r="O141" i="18" s="1"/>
  <c r="O140" i="18" a="1"/>
  <c r="O140" i="18" s="1"/>
  <c r="O139" i="18" a="1"/>
  <c r="O139" i="18" s="1"/>
  <c r="O138" i="18" a="1"/>
  <c r="O138" i="18" s="1"/>
  <c r="G138" i="18" a="1"/>
  <c r="G138" i="18" s="1"/>
  <c r="E138" i="18" a="1"/>
  <c r="E138" i="18" s="1"/>
  <c r="E135" i="18" s="1" a="1"/>
  <c r="E135" i="18" s="1"/>
  <c r="H137" i="18" a="1"/>
  <c r="H137" i="18" s="1"/>
  <c r="G137" i="18" a="1"/>
  <c r="G137" i="18" s="1"/>
  <c r="O136" i="18" a="1"/>
  <c r="O136" i="18" s="1"/>
  <c r="H135" i="18" a="1"/>
  <c r="H135" i="18" s="1"/>
  <c r="F135" i="18" a="1"/>
  <c r="F135" i="18" s="1"/>
  <c r="D135" i="18" a="1"/>
  <c r="D135" i="18" s="1"/>
  <c r="C135" i="18" a="1"/>
  <c r="C135" i="18" s="1"/>
  <c r="O134" i="18" a="1"/>
  <c r="O134" i="18" s="1"/>
  <c r="O133" i="18" a="1"/>
  <c r="O133" i="18" s="1"/>
  <c r="O132" i="18" a="1"/>
  <c r="O132" i="18" s="1"/>
  <c r="O131" i="18" a="1"/>
  <c r="O131" i="18" s="1"/>
  <c r="O130" i="18" a="1"/>
  <c r="O130" i="18" s="1"/>
  <c r="O129" i="18" a="1"/>
  <c r="O129" i="18" s="1"/>
  <c r="O128" i="18" a="1"/>
  <c r="O128" i="18" s="1"/>
  <c r="O127" i="18" a="1"/>
  <c r="O127" i="18" s="1"/>
  <c r="O126" i="18" a="1"/>
  <c r="O126" i="18" s="1"/>
  <c r="O125" i="18" a="1"/>
  <c r="O125" i="18" s="1"/>
  <c r="O124" i="18" a="1"/>
  <c r="O124" i="18" s="1"/>
  <c r="O123" i="18" a="1"/>
  <c r="O123" i="18" s="1"/>
  <c r="N122" i="18" a="1"/>
  <c r="N122" i="18" s="1"/>
  <c r="M122" i="18" a="1"/>
  <c r="M122" i="18" s="1"/>
  <c r="L122" i="18" a="1"/>
  <c r="L122" i="18" s="1"/>
  <c r="K122" i="18" a="1"/>
  <c r="K122" i="18" s="1"/>
  <c r="J122" i="18" a="1"/>
  <c r="J122" i="18" s="1"/>
  <c r="I122" i="18" a="1"/>
  <c r="I122" i="18" s="1"/>
  <c r="H122" i="18" a="1"/>
  <c r="H122" i="18" s="1"/>
  <c r="G122" i="18" a="1"/>
  <c r="G122" i="18" s="1"/>
  <c r="F122" i="18" a="1"/>
  <c r="F122" i="18" s="1"/>
  <c r="E122" i="18" a="1"/>
  <c r="E122" i="18" s="1"/>
  <c r="D122" i="18" a="1"/>
  <c r="D122" i="18" s="1"/>
  <c r="C122" i="18" a="1"/>
  <c r="C122" i="18" s="1"/>
  <c r="O121" i="18" a="1"/>
  <c r="O121" i="18" s="1"/>
  <c r="O120" i="18" a="1"/>
  <c r="O120" i="18" s="1"/>
  <c r="O119" i="18" a="1"/>
  <c r="O119" i="18" s="1"/>
  <c r="N118" i="18" a="1"/>
  <c r="N118" i="18" s="1"/>
  <c r="M118" i="18" a="1"/>
  <c r="M118" i="18" s="1"/>
  <c r="L118" i="18" a="1"/>
  <c r="L118" i="18" s="1"/>
  <c r="K118" i="18" a="1"/>
  <c r="K118" i="18" s="1"/>
  <c r="J118" i="18" a="1"/>
  <c r="J118" i="18" s="1"/>
  <c r="I118" i="18" a="1"/>
  <c r="I118" i="18" s="1"/>
  <c r="H118" i="18" a="1"/>
  <c r="H118" i="18" s="1"/>
  <c r="G118" i="18" a="1"/>
  <c r="G118" i="18" s="1"/>
  <c r="F118" i="18" a="1"/>
  <c r="F118" i="18" s="1"/>
  <c r="E118" i="18" a="1"/>
  <c r="E118" i="18" s="1"/>
  <c r="D118" i="18" a="1"/>
  <c r="D118" i="18" s="1"/>
  <c r="C118" i="18" a="1"/>
  <c r="C118" i="18" s="1"/>
  <c r="O117" i="18" a="1"/>
  <c r="O117" i="18" s="1"/>
  <c r="O116" i="18" a="1"/>
  <c r="O116" i="18" s="1"/>
  <c r="O115" i="18" a="1"/>
  <c r="O115" i="18" s="1"/>
  <c r="O114" i="18" a="1"/>
  <c r="O114" i="18" s="1"/>
  <c r="O113" i="18" a="1"/>
  <c r="O113" i="18" s="1"/>
  <c r="N112" i="18" a="1"/>
  <c r="N112" i="18" s="1"/>
  <c r="M112" i="18" a="1"/>
  <c r="M112" i="18" s="1"/>
  <c r="L112" i="18" a="1"/>
  <c r="L112" i="18" s="1"/>
  <c r="K112" i="18" a="1"/>
  <c r="K112" i="18" s="1"/>
  <c r="J112" i="18" a="1"/>
  <c r="J112" i="18" s="1"/>
  <c r="I112" i="18" a="1"/>
  <c r="I112" i="18" s="1"/>
  <c r="H112" i="18" a="1"/>
  <c r="H112" i="18" s="1"/>
  <c r="G112" i="18" a="1"/>
  <c r="G112" i="18" s="1"/>
  <c r="F112" i="18" a="1"/>
  <c r="F112" i="18" s="1"/>
  <c r="E112" i="18" a="1"/>
  <c r="E112" i="18" s="1"/>
  <c r="D112" i="18" a="1"/>
  <c r="D112" i="18" s="1"/>
  <c r="C112" i="18" a="1"/>
  <c r="C112" i="18" s="1"/>
  <c r="O111" i="18" a="1"/>
  <c r="O111" i="18" s="1"/>
  <c r="O110" i="18" a="1"/>
  <c r="O110" i="18" s="1"/>
  <c r="O109" i="18" a="1"/>
  <c r="O109" i="18" s="1"/>
  <c r="O108" i="18" a="1"/>
  <c r="O108" i="18" s="1"/>
  <c r="O107" i="18" a="1"/>
  <c r="O107" i="18" s="1"/>
  <c r="O106" i="18" a="1"/>
  <c r="O106" i="18" s="1"/>
  <c r="O105" i="18" a="1"/>
  <c r="O105" i="18" s="1"/>
  <c r="O104" i="18" a="1"/>
  <c r="O104" i="18" s="1"/>
  <c r="O103" i="18" a="1"/>
  <c r="O103" i="18" s="1"/>
  <c r="O102" i="18" a="1"/>
  <c r="O102" i="18" s="1"/>
  <c r="N101" i="18" a="1"/>
  <c r="N101" i="18" s="1"/>
  <c r="M101" i="18" a="1"/>
  <c r="M101" i="18" s="1"/>
  <c r="L101" i="18" a="1"/>
  <c r="L101" i="18" s="1"/>
  <c r="K101" i="18" a="1"/>
  <c r="K101" i="18" s="1"/>
  <c r="J101" i="18" a="1"/>
  <c r="J101" i="18" s="1"/>
  <c r="I101" i="18" a="1"/>
  <c r="I101" i="18" s="1"/>
  <c r="H101" i="18" a="1"/>
  <c r="H101" i="18" s="1"/>
  <c r="H100" i="18" s="1" a="1"/>
  <c r="H100" i="18" s="1"/>
  <c r="G101" i="18" a="1"/>
  <c r="G101" i="18" s="1"/>
  <c r="F101" i="18" a="1"/>
  <c r="F101" i="18" s="1"/>
  <c r="F100" i="18" s="1" a="1"/>
  <c r="F100" i="18" s="1"/>
  <c r="E101" i="18" a="1"/>
  <c r="E101" i="18" s="1"/>
  <c r="D101" i="18" a="1"/>
  <c r="D101" i="18" s="1"/>
  <c r="D100" i="18" s="1" a="1"/>
  <c r="D100" i="18" s="1"/>
  <c r="D56" i="18" s="1" a="1"/>
  <c r="D56" i="18" s="1"/>
  <c r="D55" i="18" s="1" a="1"/>
  <c r="D55" i="18" s="1"/>
  <c r="C101" i="18" a="1"/>
  <c r="C101" i="18" s="1"/>
  <c r="H99" i="18" a="1"/>
  <c r="H99" i="18" s="1"/>
  <c r="G99" i="18" a="1"/>
  <c r="G99" i="18" s="1"/>
  <c r="G98" i="18" a="1"/>
  <c r="G98" i="18" s="1"/>
  <c r="J97" i="18" a="1"/>
  <c r="J97" i="18" s="1"/>
  <c r="I97" i="18" a="1"/>
  <c r="I97" i="18" s="1"/>
  <c r="H97" i="18" a="1"/>
  <c r="H97" i="18" s="1"/>
  <c r="G97" i="18" a="1"/>
  <c r="G97" i="18" s="1"/>
  <c r="G96" i="18" a="1"/>
  <c r="G96" i="18" s="1"/>
  <c r="H95" i="18" a="1"/>
  <c r="H95" i="18" s="1"/>
  <c r="G95" i="18" a="1"/>
  <c r="G95" i="18" s="1"/>
  <c r="G94" i="18" a="1"/>
  <c r="G94" i="18" s="1"/>
  <c r="G93" i="18" a="1"/>
  <c r="G93" i="18" s="1"/>
  <c r="I92" i="18" a="1"/>
  <c r="I92" i="18" s="1"/>
  <c r="H92" i="18" a="1"/>
  <c r="H92" i="18" s="1"/>
  <c r="G92" i="18" a="1"/>
  <c r="G92" i="18" s="1"/>
  <c r="G91" i="18" a="1"/>
  <c r="G91" i="18" s="1"/>
  <c r="G90" i="18" a="1"/>
  <c r="G90" i="18" s="1"/>
  <c r="G89" i="18" a="1"/>
  <c r="G89" i="18" s="1"/>
  <c r="H88" i="18" a="1"/>
  <c r="H88" i="18" s="1"/>
  <c r="G88" i="18" a="1"/>
  <c r="G88" i="18" s="1"/>
  <c r="G87" i="18" a="1"/>
  <c r="G87" i="18"/>
  <c r="G86" i="18" a="1"/>
  <c r="G86" i="18" s="1"/>
  <c r="G85" i="18" a="1"/>
  <c r="G85" i="18" s="1"/>
  <c r="I84" i="18" a="1"/>
  <c r="I84" i="18" s="1"/>
  <c r="H84" i="18" a="1"/>
  <c r="H84" i="18" s="1"/>
  <c r="G84" i="18" a="1"/>
  <c r="G84" i="18" s="1"/>
  <c r="G83" i="18" a="1"/>
  <c r="G83" i="18" s="1"/>
  <c r="G82" i="18" a="1"/>
  <c r="G82" i="18" s="1"/>
  <c r="G81" i="18" a="1"/>
  <c r="G81" i="18" s="1"/>
  <c r="H80" i="18" a="1"/>
  <c r="H80" i="18" s="1"/>
  <c r="G80" i="18" a="1"/>
  <c r="G80" i="18" s="1"/>
  <c r="G79" i="18" a="1"/>
  <c r="G79" i="18"/>
  <c r="G78" i="18" a="1"/>
  <c r="G78" i="18" s="1"/>
  <c r="G77" i="18" a="1"/>
  <c r="G77" i="18" s="1"/>
  <c r="I76" i="18" a="1"/>
  <c r="I76" i="18" s="1"/>
  <c r="H76" i="18" a="1"/>
  <c r="H76" i="18" s="1"/>
  <c r="G76" i="18" a="1"/>
  <c r="G76" i="18" s="1"/>
  <c r="G75" i="18" a="1"/>
  <c r="G75" i="18" s="1"/>
  <c r="G74" i="18" a="1"/>
  <c r="G74" i="18" s="1"/>
  <c r="G73" i="18" a="1"/>
  <c r="G73" i="18" s="1"/>
  <c r="H72" i="18" a="1"/>
  <c r="H72" i="18" s="1"/>
  <c r="G72" i="18" a="1"/>
  <c r="G72" i="18" s="1"/>
  <c r="G71" i="18" a="1"/>
  <c r="G71" i="18"/>
  <c r="G70" i="18" a="1"/>
  <c r="G70" i="18" s="1"/>
  <c r="H69" i="18" a="1"/>
  <c r="H69" i="18" s="1"/>
  <c r="G69" i="18" a="1"/>
  <c r="G69" i="18" s="1"/>
  <c r="G68" i="18" a="1"/>
  <c r="G68" i="18" s="1"/>
  <c r="G67" i="18" a="1"/>
  <c r="G67" i="18" s="1"/>
  <c r="G66" i="18" a="1"/>
  <c r="G66" i="18" s="1"/>
  <c r="G65" i="18" a="1"/>
  <c r="G65" i="18" s="1"/>
  <c r="G64" i="18" a="1"/>
  <c r="G64" i="18" s="1"/>
  <c r="H63" i="18" a="1"/>
  <c r="H63" i="18"/>
  <c r="G63" i="18" a="1"/>
  <c r="G63" i="18" s="1"/>
  <c r="G62" i="18" a="1"/>
  <c r="G62" i="18" s="1"/>
  <c r="H61" i="18" a="1"/>
  <c r="H61" i="18" s="1"/>
  <c r="G61" i="18" a="1"/>
  <c r="G61" i="18" s="1"/>
  <c r="G60" i="18" a="1"/>
  <c r="G60" i="18" s="1"/>
  <c r="H59" i="18" a="1"/>
  <c r="H59" i="18"/>
  <c r="G59" i="18" a="1"/>
  <c r="G59" i="18" s="1"/>
  <c r="H58" i="18" a="1"/>
  <c r="H58" i="18" s="1"/>
  <c r="G58" i="18" a="1"/>
  <c r="G58" i="18" s="1"/>
  <c r="F57" i="18" a="1"/>
  <c r="F57" i="18" s="1"/>
  <c r="F56" i="18" s="1" a="1"/>
  <c r="F56" i="18" s="1"/>
  <c r="F55" i="18" s="1" a="1"/>
  <c r="F55" i="18" s="1"/>
  <c r="E57" i="18" a="1"/>
  <c r="E57" i="18" s="1"/>
  <c r="D57" i="18" a="1"/>
  <c r="D57" i="18" s="1"/>
  <c r="C57" i="18" a="1"/>
  <c r="C57" i="18" s="1"/>
  <c r="C56" i="18" a="1"/>
  <c r="C56" i="18"/>
  <c r="O54" i="18" a="1"/>
  <c r="O54" i="18" s="1"/>
  <c r="H53" i="18" a="1"/>
  <c r="H53" i="18" s="1"/>
  <c r="H50" i="18" s="1" a="1"/>
  <c r="H50" i="18" s="1"/>
  <c r="G53" i="18" a="1"/>
  <c r="G53" i="18" s="1"/>
  <c r="O52" i="18" a="1"/>
  <c r="O52" i="18"/>
  <c r="O51" i="18" a="1"/>
  <c r="O51" i="18" s="1"/>
  <c r="G50" i="18" a="1"/>
  <c r="G50" i="18" s="1"/>
  <c r="F50" i="18" a="1"/>
  <c r="F50" i="18" s="1"/>
  <c r="E50" i="18" a="1"/>
  <c r="E50" i="18"/>
  <c r="D50" i="18" a="1"/>
  <c r="D50" i="18" s="1"/>
  <c r="C50" i="18" a="1"/>
  <c r="C50" i="18" s="1"/>
  <c r="O49" i="18" a="1"/>
  <c r="O49" i="18" s="1"/>
  <c r="O48" i="18" a="1"/>
  <c r="O48" i="18" s="1"/>
  <c r="O47" i="18" a="1"/>
  <c r="O47" i="18" s="1"/>
  <c r="O46" i="18" a="1"/>
  <c r="O46" i="18"/>
  <c r="O42" i="18" s="1" a="1"/>
  <c r="O42" i="18" s="1"/>
  <c r="O45" i="18" a="1"/>
  <c r="O45" i="18" s="1"/>
  <c r="O44" i="18" a="1"/>
  <c r="O44" i="18" s="1"/>
  <c r="O43" i="18" a="1"/>
  <c r="O43" i="18" s="1"/>
  <c r="N42" i="18" a="1"/>
  <c r="N42" i="18" s="1"/>
  <c r="M42" i="18" a="1"/>
  <c r="M42" i="18" s="1"/>
  <c r="L42" i="18" a="1"/>
  <c r="L42" i="18" s="1"/>
  <c r="K42" i="18" a="1"/>
  <c r="K42" i="18" s="1"/>
  <c r="J42" i="18" a="1"/>
  <c r="J42" i="18" s="1"/>
  <c r="I42" i="18" a="1"/>
  <c r="I42" i="18" s="1"/>
  <c r="H42" i="18" a="1"/>
  <c r="H42" i="18" s="1"/>
  <c r="G42" i="18" a="1"/>
  <c r="G42" i="18"/>
  <c r="F42" i="18" a="1"/>
  <c r="F42" i="18" s="1"/>
  <c r="E42" i="18" a="1"/>
  <c r="E42" i="18" s="1"/>
  <c r="D42" i="18" a="1"/>
  <c r="D42" i="18" s="1"/>
  <c r="C42" i="18" a="1"/>
  <c r="C42" i="18" s="1"/>
  <c r="O41" i="18" a="1"/>
  <c r="O41" i="18" s="1"/>
  <c r="H40" i="18" a="1"/>
  <c r="H40" i="18" s="1"/>
  <c r="H39" i="18" s="1" a="1"/>
  <c r="H39" i="18" s="1"/>
  <c r="G40" i="18" a="1"/>
  <c r="G40" i="18" s="1"/>
  <c r="G39" i="18" a="1"/>
  <c r="G39" i="18" s="1"/>
  <c r="F39" i="18" a="1"/>
  <c r="F39" i="18" s="1"/>
  <c r="F13" i="18" s="1" a="1"/>
  <c r="F13" i="18" s="1"/>
  <c r="E39" i="18" a="1"/>
  <c r="E39" i="18" s="1"/>
  <c r="D39" i="18" a="1"/>
  <c r="D39" i="18" s="1"/>
  <c r="C39" i="18" a="1"/>
  <c r="C39" i="18" s="1"/>
  <c r="O38" i="18" a="1"/>
  <c r="O38" i="18" s="1"/>
  <c r="G37" i="18" a="1"/>
  <c r="G37" i="18" s="1"/>
  <c r="O36" i="18" a="1"/>
  <c r="O36" i="18" s="1"/>
  <c r="O35" i="18" a="1"/>
  <c r="O35" i="18" s="1"/>
  <c r="N34" i="18" a="1"/>
  <c r="N34" i="18" s="1"/>
  <c r="M34" i="18" a="1"/>
  <c r="M34" i="18"/>
  <c r="L34" i="18" a="1"/>
  <c r="L34" i="18" s="1"/>
  <c r="K34" i="18" a="1"/>
  <c r="K34" i="18" s="1"/>
  <c r="J34" i="18" a="1"/>
  <c r="J34" i="18" s="1"/>
  <c r="I34" i="18" a="1"/>
  <c r="I34" i="18" s="1"/>
  <c r="H34" i="18" a="1"/>
  <c r="H34" i="18" s="1"/>
  <c r="G34" i="18" a="1"/>
  <c r="G34" i="18" s="1"/>
  <c r="O34" i="18" s="1" a="1"/>
  <c r="O34" i="18" s="1"/>
  <c r="G33" i="18" a="1"/>
  <c r="G33" i="18" s="1"/>
  <c r="F32" i="18" a="1"/>
  <c r="F32" i="18" s="1"/>
  <c r="E32" i="18" a="1"/>
  <c r="E32" i="18" s="1"/>
  <c r="D32" i="18" a="1"/>
  <c r="D32" i="18" s="1"/>
  <c r="C32" i="18" a="1"/>
  <c r="C32" i="18" s="1"/>
  <c r="H31" i="18" a="1"/>
  <c r="H31" i="18"/>
  <c r="G31" i="18" a="1"/>
  <c r="G31" i="18" s="1"/>
  <c r="G30" i="18" a="1"/>
  <c r="G30" i="18" s="1"/>
  <c r="H29" i="18" a="1"/>
  <c r="H29" i="18" s="1"/>
  <c r="G29" i="18" a="1"/>
  <c r="G29" i="18" s="1"/>
  <c r="G28" i="18" a="1"/>
  <c r="G28" i="18" s="1"/>
  <c r="G27" i="18" a="1"/>
  <c r="G27" i="18" s="1"/>
  <c r="G26" i="18" a="1"/>
  <c r="G26" i="18" s="1"/>
  <c r="G25" i="18" a="1"/>
  <c r="G25" i="18" s="1"/>
  <c r="G24" i="18" a="1"/>
  <c r="G24" i="18" s="1"/>
  <c r="G23" i="18" a="1"/>
  <c r="G23" i="18"/>
  <c r="G22" i="18" a="1"/>
  <c r="G22" i="18" s="1"/>
  <c r="G21" i="18" a="1"/>
  <c r="G21" i="18"/>
  <c r="G20" i="18" a="1"/>
  <c r="G20" i="18" s="1"/>
  <c r="G19" i="18" a="1"/>
  <c r="G19" i="18"/>
  <c r="H19" i="18" s="1" a="1"/>
  <c r="H19" i="18" s="1"/>
  <c r="G18" i="18" a="1"/>
  <c r="G18" i="18" s="1"/>
  <c r="G17" i="18" a="1"/>
  <c r="G17" i="18"/>
  <c r="G16" i="18" a="1"/>
  <c r="G16" i="18" s="1"/>
  <c r="G15" i="18" a="1"/>
  <c r="G15" i="18"/>
  <c r="F14" i="18" a="1"/>
  <c r="F14" i="18"/>
  <c r="E14" i="18" a="1"/>
  <c r="E14" i="18" s="1"/>
  <c r="E13" i="18" s="1" a="1"/>
  <c r="E13" i="18" s="1"/>
  <c r="D14" i="18" a="1"/>
  <c r="D14" i="18"/>
  <c r="D13" i="18" s="1" a="1"/>
  <c r="D13" i="18" s="1"/>
  <c r="D161" i="18" s="1" a="1"/>
  <c r="D161" i="18" s="1"/>
  <c r="E12" i="18" s="1" a="1"/>
  <c r="E12" i="18" s="1"/>
  <c r="C14" i="18" a="1"/>
  <c r="C14" i="18" s="1"/>
  <c r="C13" i="18" s="1" a="1"/>
  <c r="C13" i="18" s="1"/>
  <c r="C12" i="18" a="1"/>
  <c r="C12" i="18"/>
  <c r="H20" i="18" l="1" a="1"/>
  <c r="H20" i="18" s="1"/>
  <c r="H18" i="18" a="1"/>
  <c r="H18" i="18" s="1"/>
  <c r="F182" i="18" a="1"/>
  <c r="F182" i="18" s="1"/>
  <c r="F161" i="18" a="1"/>
  <c r="F161" i="18" s="1"/>
  <c r="I29" i="18" a="1"/>
  <c r="I29" i="18" s="1"/>
  <c r="K21" i="18" a="1"/>
  <c r="K21" i="18" s="1"/>
  <c r="H22" i="18" a="1"/>
  <c r="H22" i="18" s="1"/>
  <c r="H16" i="18" a="1"/>
  <c r="H16" i="18" s="1"/>
  <c r="G100" i="18" a="1"/>
  <c r="G100" i="18" s="1"/>
  <c r="C189" i="18" a="1"/>
  <c r="C189" i="18" s="1"/>
  <c r="I25" i="18" a="1"/>
  <c r="I25" i="18" s="1"/>
  <c r="H25" i="18" a="1"/>
  <c r="H25" i="18" s="1"/>
  <c r="H77" i="18" a="1"/>
  <c r="H77" i="18" s="1"/>
  <c r="I53" i="18" a="1"/>
  <c r="I53" i="18" s="1"/>
  <c r="J64" i="18" a="1"/>
  <c r="J64" i="18" s="1"/>
  <c r="H64" i="18" a="1"/>
  <c r="H64" i="18" s="1"/>
  <c r="H71" i="18" a="1"/>
  <c r="H71" i="18" s="1"/>
  <c r="H81" i="18" a="1"/>
  <c r="H81" i="18" s="1"/>
  <c r="H93" i="18" a="1"/>
  <c r="H93" i="18" s="1"/>
  <c r="D182" i="18" a="1"/>
  <c r="D182" i="18" s="1"/>
  <c r="I59" i="18" a="1"/>
  <c r="I59" i="18" s="1"/>
  <c r="I64" i="18" a="1"/>
  <c r="I64" i="18" s="1"/>
  <c r="H66" i="18" a="1"/>
  <c r="H66" i="18" s="1"/>
  <c r="H85" i="18" a="1"/>
  <c r="H85" i="18" s="1"/>
  <c r="O118" i="18" a="1"/>
  <c r="O118" i="18" s="1"/>
  <c r="H17" i="18" a="1"/>
  <c r="H17" i="18" s="1"/>
  <c r="I75" i="18" a="1"/>
  <c r="I75" i="18" s="1"/>
  <c r="H75" i="18" a="1"/>
  <c r="H75" i="18" s="1"/>
  <c r="E100" i="18" a="1"/>
  <c r="E100" i="18" s="1"/>
  <c r="E56" i="18" s="1" a="1"/>
  <c r="E56" i="18" s="1"/>
  <c r="I17" i="18" a="1"/>
  <c r="I17" i="18" s="1"/>
  <c r="I19" i="18" a="1"/>
  <c r="I19" i="18" s="1"/>
  <c r="I21" i="18" a="1"/>
  <c r="I21" i="18" s="1"/>
  <c r="H24" i="18" a="1"/>
  <c r="H24" i="18" s="1"/>
  <c r="H30" i="18" a="1"/>
  <c r="H30" i="18" s="1"/>
  <c r="I31" i="18" a="1"/>
  <c r="I31" i="18" s="1"/>
  <c r="H33" i="18" a="1"/>
  <c r="H33" i="18" s="1"/>
  <c r="H37" i="18" a="1"/>
  <c r="H37" i="18" s="1"/>
  <c r="I37" i="18" s="1" a="1"/>
  <c r="I37" i="18" s="1"/>
  <c r="I61" i="18" a="1"/>
  <c r="I61" i="18" s="1"/>
  <c r="I69" i="18" a="1"/>
  <c r="I69" i="18" s="1"/>
  <c r="O122" i="18" a="1"/>
  <c r="O122" i="18" s="1"/>
  <c r="H21" i="18" a="1"/>
  <c r="H21" i="18" s="1"/>
  <c r="G32" i="18" a="1"/>
  <c r="G32" i="18" s="1"/>
  <c r="J58" i="18" a="1"/>
  <c r="J58" i="18" s="1"/>
  <c r="L58" i="18" s="1" a="1"/>
  <c r="L58" i="18" s="1"/>
  <c r="I63" i="18" a="1"/>
  <c r="I63" i="18" s="1"/>
  <c r="I72" i="18" a="1"/>
  <c r="I72" i="18" s="1"/>
  <c r="I79" i="18" a="1"/>
  <c r="I79" i="18" s="1"/>
  <c r="H79" i="18" a="1"/>
  <c r="H79" i="18" s="1"/>
  <c r="I87" i="18" a="1"/>
  <c r="I87" i="18" s="1"/>
  <c r="H87" i="18" a="1"/>
  <c r="H87" i="18" s="1"/>
  <c r="I91" i="18" a="1"/>
  <c r="I91" i="18" s="1"/>
  <c r="H91" i="18" a="1"/>
  <c r="H91" i="18" s="1"/>
  <c r="I95" i="18" a="1"/>
  <c r="I95" i="18" s="1"/>
  <c r="H68" i="18" a="1"/>
  <c r="H68" i="18" s="1"/>
  <c r="I68" i="18" s="1" a="1"/>
  <c r="I68" i="18" s="1"/>
  <c r="H23" i="18" a="1"/>
  <c r="H23" i="18" s="1"/>
  <c r="J19" i="18" a="1"/>
  <c r="J19" i="18" s="1"/>
  <c r="J21" i="18" a="1"/>
  <c r="J21" i="18" s="1"/>
  <c r="I83" i="18" a="1"/>
  <c r="I83" i="18" s="1"/>
  <c r="H83" i="18" a="1"/>
  <c r="H83" i="18" s="1"/>
  <c r="I99" i="18" a="1"/>
  <c r="I99" i="18" s="1"/>
  <c r="G14" i="18" a="1"/>
  <c r="G14" i="18" s="1"/>
  <c r="H28" i="18" a="1"/>
  <c r="H28" i="18" s="1"/>
  <c r="I58" i="18" a="1"/>
  <c r="I58" i="18" s="1"/>
  <c r="H67" i="18" a="1"/>
  <c r="H67" i="18" s="1"/>
  <c r="O148" i="18" a="1"/>
  <c r="O148" i="18" s="1"/>
  <c r="C191" i="18" a="1"/>
  <c r="C191" i="18" s="1"/>
  <c r="H62" i="18" a="1"/>
  <c r="H62" i="18" s="1"/>
  <c r="H15" i="18" a="1"/>
  <c r="H15" i="18" s="1"/>
  <c r="I15" i="18" s="1" a="1"/>
  <c r="I15" i="18" s="1"/>
  <c r="H26" i="18" a="1"/>
  <c r="H26" i="18" s="1"/>
  <c r="I40" i="18" a="1"/>
  <c r="I40" i="18" s="1"/>
  <c r="G57" i="18" a="1"/>
  <c r="G57" i="18" s="1"/>
  <c r="J63" i="18" a="1"/>
  <c r="J63" i="18" s="1"/>
  <c r="H65" i="18" a="1"/>
  <c r="H65" i="18" s="1"/>
  <c r="H73" i="18" a="1"/>
  <c r="H73" i="18" s="1"/>
  <c r="I73" i="18" s="1" a="1"/>
  <c r="I73" i="18" s="1"/>
  <c r="O112" i="18" a="1"/>
  <c r="O112" i="18" s="1"/>
  <c r="H89" i="18" a="1"/>
  <c r="H89" i="18" s="1"/>
  <c r="H27" i="18" a="1"/>
  <c r="H27" i="18" s="1"/>
  <c r="J40" i="18" a="1"/>
  <c r="J40" i="18" s="1"/>
  <c r="K58" i="18" a="1"/>
  <c r="K58" i="18" s="1"/>
  <c r="H70" i="18" a="1"/>
  <c r="H70" i="18" s="1"/>
  <c r="J88" i="18" a="1"/>
  <c r="J88" i="18" s="1"/>
  <c r="I88" i="18" a="1"/>
  <c r="I88" i="18" s="1"/>
  <c r="H74" i="18" a="1"/>
  <c r="H74" i="18" s="1"/>
  <c r="H60" i="18" a="1"/>
  <c r="H60" i="18" s="1"/>
  <c r="H57" i="18" s="1" a="1"/>
  <c r="H57" i="18" s="1"/>
  <c r="H56" i="18" s="1" a="1"/>
  <c r="H56" i="18" s="1"/>
  <c r="H55" i="18" s="1" a="1"/>
  <c r="H55" i="18" s="1"/>
  <c r="I70" i="18" a="1"/>
  <c r="I70" i="18" s="1"/>
  <c r="I80" i="18" a="1"/>
  <c r="I80" i="18" s="1"/>
  <c r="J80" i="18" s="1" a="1"/>
  <c r="J80" i="18" s="1"/>
  <c r="O101" i="18" a="1"/>
  <c r="O101" i="18" s="1"/>
  <c r="J76" i="18" a="1"/>
  <c r="J76" i="18" s="1"/>
  <c r="H82" i="18" a="1"/>
  <c r="H82" i="18" s="1"/>
  <c r="J84" i="18" a="1"/>
  <c r="J84" i="18" s="1"/>
  <c r="H90" i="18" a="1"/>
  <c r="H90" i="18" s="1"/>
  <c r="J92" i="18" a="1"/>
  <c r="J92" i="18" s="1"/>
  <c r="H96" i="18" a="1"/>
  <c r="H96" i="18" s="1"/>
  <c r="K97" i="18" a="1"/>
  <c r="K97" i="18" s="1"/>
  <c r="M97" i="18" s="1" a="1"/>
  <c r="M97" i="18" s="1"/>
  <c r="L97" i="18" a="1"/>
  <c r="L97" i="18" s="1"/>
  <c r="G135" i="18" a="1"/>
  <c r="G135" i="18" s="1"/>
  <c r="I137" i="18" a="1"/>
  <c r="I137" i="18" s="1"/>
  <c r="H78" i="18" a="1"/>
  <c r="H78" i="18" s="1"/>
  <c r="H86" i="18" a="1"/>
  <c r="H86" i="18" s="1"/>
  <c r="H94" i="18" a="1"/>
  <c r="H94" i="18" s="1"/>
  <c r="H98" i="18" a="1"/>
  <c r="H98" i="18" s="1"/>
  <c r="N158" i="18" a="1"/>
  <c r="N158" i="18" s="1"/>
  <c r="O158" i="18" s="1" a="1"/>
  <c r="O158" i="18" s="1"/>
  <c r="C147" i="18" a="1"/>
  <c r="C147" i="18" s="1"/>
  <c r="O147" i="18" s="1" a="1"/>
  <c r="O147" i="18" s="1"/>
  <c r="K33" i="18" l="1" a="1"/>
  <c r="K33" i="18" s="1"/>
  <c r="L33" i="18" s="1" a="1"/>
  <c r="L33" i="18" s="1"/>
  <c r="J68" i="18" a="1"/>
  <c r="J68" i="18" s="1"/>
  <c r="K68" i="18" s="1" a="1"/>
  <c r="K68" i="18" s="1"/>
  <c r="E55" i="18" a="1"/>
  <c r="E55" i="18" s="1"/>
  <c r="E161" i="18" s="1" a="1"/>
  <c r="E161" i="18" s="1"/>
  <c r="J86" i="18" a="1"/>
  <c r="J86" i="18" s="1"/>
  <c r="K17" i="18" a="1"/>
  <c r="K17" i="18" s="1"/>
  <c r="J74" i="18" a="1"/>
  <c r="J74" i="18" s="1"/>
  <c r="J96" i="18" a="1"/>
  <c r="J96" i="18" s="1"/>
  <c r="L63" i="18" a="1"/>
  <c r="L63" i="18" s="1"/>
  <c r="M63" i="18" s="1" a="1"/>
  <c r="M63" i="18" s="1"/>
  <c r="J78" i="18" a="1"/>
  <c r="J78" i="18" s="1"/>
  <c r="M25" i="18" a="1"/>
  <c r="M25" i="18" s="1"/>
  <c r="J25" i="18" a="1"/>
  <c r="J25" i="18" s="1"/>
  <c r="L80" i="18" a="1"/>
  <c r="L80" i="18" s="1"/>
  <c r="J73" i="18" a="1"/>
  <c r="J73" i="18" s="1"/>
  <c r="K19" i="18" a="1"/>
  <c r="K19" i="18" s="1"/>
  <c r="I33" i="18" a="1"/>
  <c r="I33" i="18" s="1"/>
  <c r="J69" i="18" a="1"/>
  <c r="J69" i="18" s="1"/>
  <c r="J75" i="18" a="1"/>
  <c r="J75" i="18" s="1"/>
  <c r="K75" i="18" s="1" a="1"/>
  <c r="K75" i="18" s="1"/>
  <c r="J66" i="18" a="1"/>
  <c r="J66" i="18" s="1"/>
  <c r="I62" i="18" a="1"/>
  <c r="I62" i="18" s="1"/>
  <c r="J82" i="18" a="1"/>
  <c r="J82" i="18" s="1"/>
  <c r="J72" i="18" a="1"/>
  <c r="J72" i="18" s="1"/>
  <c r="L72" i="18" s="1" a="1"/>
  <c r="L72" i="18" s="1"/>
  <c r="I30" i="18" a="1"/>
  <c r="I30" i="18" s="1"/>
  <c r="I50" i="18" a="1"/>
  <c r="I50" i="18" s="1"/>
  <c r="I16" i="18" a="1"/>
  <c r="I16" i="18" s="1"/>
  <c r="I18" i="18" a="1"/>
  <c r="I18" i="18" s="1"/>
  <c r="I96" i="18" a="1"/>
  <c r="I96" i="18" s="1"/>
  <c r="H14" i="18" a="1"/>
  <c r="H14" i="18" s="1"/>
  <c r="H13" i="18" s="1" a="1"/>
  <c r="H13" i="18" s="1"/>
  <c r="H161" i="18" s="1" a="1"/>
  <c r="H161" i="18" s="1"/>
  <c r="J33" i="18" a="1"/>
  <c r="J33" i="18" s="1"/>
  <c r="J17" i="18" a="1"/>
  <c r="J17" i="18" s="1"/>
  <c r="K91" i="18" a="1"/>
  <c r="K91" i="18" s="1"/>
  <c r="I24" i="18" a="1"/>
  <c r="I24" i="18" s="1"/>
  <c r="I94" i="18" a="1"/>
  <c r="I94" i="18" s="1"/>
  <c r="I67" i="18" a="1"/>
  <c r="I67" i="18" s="1"/>
  <c r="J23" i="18" a="1"/>
  <c r="J23" i="18" s="1"/>
  <c r="M61" i="18" a="1"/>
  <c r="M61" i="18" s="1"/>
  <c r="I23" i="18" a="1"/>
  <c r="I23" i="18" s="1"/>
  <c r="J53" i="18" a="1"/>
  <c r="J53" i="18" s="1"/>
  <c r="K53" i="18" s="1" a="1"/>
  <c r="K53" i="18" s="1"/>
  <c r="K50" i="18" s="1" a="1"/>
  <c r="K50" i="18" s="1"/>
  <c r="C55" i="18" a="1"/>
  <c r="C55" i="18" s="1"/>
  <c r="J61" i="18" a="1"/>
  <c r="J61" i="18" s="1"/>
  <c r="I98" i="18" a="1"/>
  <c r="I98" i="18" s="1"/>
  <c r="K72" i="18" a="1"/>
  <c r="K72" i="18" s="1"/>
  <c r="J83" i="18" a="1"/>
  <c r="J83" i="18" s="1"/>
  <c r="I86" i="18" a="1"/>
  <c r="I86" i="18" s="1"/>
  <c r="I74" i="18" a="1"/>
  <c r="I74" i="18" s="1"/>
  <c r="K23" i="18" a="1"/>
  <c r="K23" i="18" s="1"/>
  <c r="J87" i="18" a="1"/>
  <c r="J87" i="18" s="1"/>
  <c r="I77" i="18" a="1"/>
  <c r="I77" i="18" s="1"/>
  <c r="J77" i="18" s="1" a="1"/>
  <c r="J77" i="18" s="1"/>
  <c r="L61" i="18" a="1"/>
  <c r="L61" i="18" s="1"/>
  <c r="I27" i="18" a="1"/>
  <c r="I27" i="18" s="1"/>
  <c r="K66" i="18" a="1"/>
  <c r="K66" i="18" s="1"/>
  <c r="I66" i="18" a="1"/>
  <c r="I66" i="18" s="1"/>
  <c r="M58" i="18" a="1"/>
  <c r="M58" i="18" s="1"/>
  <c r="I60" i="18" a="1"/>
  <c r="I60" i="18" s="1"/>
  <c r="J91" i="18" a="1"/>
  <c r="J91" i="18" s="1"/>
  <c r="K92" i="18" a="1"/>
  <c r="K92" i="18" s="1"/>
  <c r="L92" i="18" s="1" a="1"/>
  <c r="L92" i="18" s="1"/>
  <c r="K61" i="18" a="1"/>
  <c r="K61" i="18" s="1"/>
  <c r="M21" i="18" a="1"/>
  <c r="M21" i="18" s="1"/>
  <c r="K64" i="18" a="1"/>
  <c r="K64" i="18" s="1"/>
  <c r="J31" i="18" a="1"/>
  <c r="J31" i="18" s="1"/>
  <c r="J15" i="18" a="1"/>
  <c r="J15" i="18" s="1"/>
  <c r="K80" i="18" a="1"/>
  <c r="K80" i="18" s="1"/>
  <c r="M80" i="18" s="1" a="1"/>
  <c r="M80" i="18" s="1"/>
  <c r="I26" i="18" a="1"/>
  <c r="I26" i="18" s="1"/>
  <c r="J37" i="18" a="1"/>
  <c r="J37" i="18" s="1"/>
  <c r="I78" i="18" a="1"/>
  <c r="I78" i="18" s="1"/>
  <c r="K78" i="18" s="1" a="1"/>
  <c r="K78" i="18" s="1"/>
  <c r="G56" i="18" a="1"/>
  <c r="G56" i="18" s="1"/>
  <c r="G55" i="18" s="1" a="1"/>
  <c r="G55" i="18" s="1"/>
  <c r="K88" i="18" a="1"/>
  <c r="K88" i="18" s="1"/>
  <c r="I39" i="18" a="1"/>
  <c r="I39" i="18" s="1"/>
  <c r="I65" i="18" a="1"/>
  <c r="I65" i="18" s="1"/>
  <c r="J59" i="18" a="1"/>
  <c r="J59" i="18" s="1"/>
  <c r="I85" i="18" a="1"/>
  <c r="I85" i="18" s="1"/>
  <c r="I71" i="18" a="1"/>
  <c r="I71" i="18" s="1"/>
  <c r="J39" i="18" a="1"/>
  <c r="J39" i="18" s="1"/>
  <c r="H32" i="18" a="1"/>
  <c r="H32" i="18" s="1"/>
  <c r="K73" i="18" a="1"/>
  <c r="K73" i="18" s="1"/>
  <c r="J70" i="18" a="1"/>
  <c r="J70" i="18" s="1"/>
  <c r="K82" i="18" a="1"/>
  <c r="K82" i="18" s="1"/>
  <c r="K76" i="18" a="1"/>
  <c r="K76" i="18" s="1"/>
  <c r="J29" i="18" a="1"/>
  <c r="J29" i="18" s="1"/>
  <c r="K63" i="18" a="1"/>
  <c r="K63" i="18" s="1"/>
  <c r="L21" i="18" a="1"/>
  <c r="L21" i="18" s="1"/>
  <c r="O21" i="18" s="1" a="1"/>
  <c r="O21" i="18" s="1"/>
  <c r="C20" i="16" s="1" a="1"/>
  <c r="C20" i="16" s="1"/>
  <c r="J85" i="18" a="1"/>
  <c r="J85" i="18" s="1"/>
  <c r="L25" i="18" a="1"/>
  <c r="L25" i="18" s="1"/>
  <c r="I22" i="18" a="1"/>
  <c r="I22" i="18" s="1"/>
  <c r="I20" i="18" a="1"/>
  <c r="I20" i="18" s="1"/>
  <c r="I89" i="18" a="1"/>
  <c r="I89" i="18" s="1"/>
  <c r="N58" i="18" a="1"/>
  <c r="N58" i="18" s="1"/>
  <c r="I93" i="18" a="1"/>
  <c r="I93" i="18" s="1"/>
  <c r="N21" i="18" a="1"/>
  <c r="N21" i="18" s="1"/>
  <c r="I90" i="18" a="1"/>
  <c r="I90" i="18" s="1"/>
  <c r="K84" i="18" a="1"/>
  <c r="K84" i="18" s="1"/>
  <c r="G13" i="18" a="1"/>
  <c r="G13" i="18" s="1"/>
  <c r="I82" i="18" a="1"/>
  <c r="I82" i="18" s="1"/>
  <c r="L82" i="18" s="1" a="1"/>
  <c r="L82" i="18" s="1"/>
  <c r="I135" i="18" a="1"/>
  <c r="I135" i="18" s="1"/>
  <c r="J137" i="18" a="1"/>
  <c r="J137" i="18" s="1"/>
  <c r="N97" i="18" a="1"/>
  <c r="N97" i="18" s="1"/>
  <c r="I28" i="18" a="1"/>
  <c r="I28" i="18" s="1"/>
  <c r="J99" i="18" a="1"/>
  <c r="J99" i="18" s="1"/>
  <c r="J95" i="18" a="1"/>
  <c r="J95" i="18" s="1"/>
  <c r="J79" i="18" a="1"/>
  <c r="J79" i="18" s="1"/>
  <c r="K79" i="18" s="1" a="1"/>
  <c r="K79" i="18" s="1"/>
  <c r="O97" i="18" a="1"/>
  <c r="O97" i="18" s="1"/>
  <c r="I81" i="18" a="1"/>
  <c r="I81" i="18" s="1"/>
  <c r="K25" i="18" a="1"/>
  <c r="K25" i="18" s="1"/>
  <c r="K40" i="18" a="1"/>
  <c r="K40" i="18" s="1"/>
  <c r="K39" i="18" s="1" a="1"/>
  <c r="K39" i="18" s="1"/>
  <c r="M72" i="18" l="1" a="1"/>
  <c r="M72" i="18" s="1"/>
  <c r="O72" i="18" s="1" a="1"/>
  <c r="O72" i="18" s="1"/>
  <c r="L68" i="18" a="1"/>
  <c r="L68" i="18" s="1"/>
  <c r="N68" i="18" s="1" a="1"/>
  <c r="N68" i="18" s="1"/>
  <c r="N80" i="18" a="1"/>
  <c r="N80" i="18" s="1"/>
  <c r="O80" i="18" a="1"/>
  <c r="O80" i="18" s="1"/>
  <c r="J60" i="18" a="1"/>
  <c r="J60" i="18" s="1"/>
  <c r="M84" i="18" a="1"/>
  <c r="M84" i="18" s="1"/>
  <c r="N84" i="18" s="1" a="1"/>
  <c r="N84" i="18" s="1"/>
  <c r="O84" i="18" s="1" a="1"/>
  <c r="O84" i="18" s="1"/>
  <c r="K85" i="18" a="1"/>
  <c r="K85" i="18" s="1"/>
  <c r="L85" i="18" s="1" a="1"/>
  <c r="L85" i="18" s="1"/>
  <c r="J62" i="18" a="1"/>
  <c r="J62" i="18" s="1"/>
  <c r="J28" i="18" a="1"/>
  <c r="J28" i="18" s="1"/>
  <c r="J20" i="18" a="1"/>
  <c r="J20" i="18" s="1"/>
  <c r="K20" i="18" a="1"/>
  <c r="K20" i="18" s="1"/>
  <c r="K16" i="18" a="1"/>
  <c r="K16" i="18" s="1"/>
  <c r="L16" i="18" s="1" a="1"/>
  <c r="L16" i="18" s="1"/>
  <c r="J22" i="18" a="1"/>
  <c r="J22" i="18" s="1"/>
  <c r="J71" i="18" a="1"/>
  <c r="J71" i="18" s="1"/>
  <c r="K31" i="18" a="1"/>
  <c r="K31" i="18" s="1"/>
  <c r="M31" i="18" s="1" a="1"/>
  <c r="M31" i="18" s="1"/>
  <c r="J81" i="18" a="1"/>
  <c r="J81" i="18" s="1"/>
  <c r="L78" i="18" a="1"/>
  <c r="L78" i="18" s="1"/>
  <c r="K60" i="18" a="1"/>
  <c r="K60" i="18" s="1"/>
  <c r="J98" i="18" a="1"/>
  <c r="J98" i="18" s="1"/>
  <c r="K69" i="18" a="1"/>
  <c r="K69" i="18" s="1"/>
  <c r="J27" i="18" a="1"/>
  <c r="J27" i="18" s="1"/>
  <c r="K37" i="18" a="1"/>
  <c r="K37" i="18" s="1"/>
  <c r="K59" i="18" a="1"/>
  <c r="K59" i="18" s="1"/>
  <c r="L84" i="18" a="1"/>
  <c r="L84" i="18" s="1"/>
  <c r="J65" i="18" a="1"/>
  <c r="J65" i="18" s="1"/>
  <c r="O63" i="18" a="1"/>
  <c r="O63" i="18" s="1"/>
  <c r="N63" i="18" a="1"/>
  <c r="N63" i="18" s="1"/>
  <c r="L23" i="18" a="1"/>
  <c r="L23" i="18" s="1"/>
  <c r="L73" i="18" a="1"/>
  <c r="L73" i="18" s="1"/>
  <c r="L17" i="18" a="1"/>
  <c r="L17" i="18" s="1"/>
  <c r="N17" i="18" s="1" a="1"/>
  <c r="N17" i="18" s="1"/>
  <c r="L69" i="18" a="1"/>
  <c r="L69" i="18" s="1"/>
  <c r="M68" i="18" a="1"/>
  <c r="M68" i="18" s="1"/>
  <c r="K95" i="18" a="1"/>
  <c r="K95" i="18" s="1"/>
  <c r="K96" i="18" a="1"/>
  <c r="K96" i="18" s="1"/>
  <c r="M40" i="18" a="1"/>
  <c r="M40" i="18" s="1"/>
  <c r="M39" i="18" s="1" a="1"/>
  <c r="M39" i="18" s="1"/>
  <c r="N82" i="18" a="1"/>
  <c r="N82" i="18" s="1"/>
  <c r="M92" i="18" a="1"/>
  <c r="M92" i="18" s="1"/>
  <c r="J90" i="18" a="1"/>
  <c r="J90" i="18" s="1"/>
  <c r="O92" i="18" a="1"/>
  <c r="O92" i="18" s="1"/>
  <c r="L40" i="18" a="1"/>
  <c r="L40" i="18" s="1"/>
  <c r="N40" i="18" s="1" a="1"/>
  <c r="N40" i="18" s="1"/>
  <c r="N39" i="18" s="1" a="1"/>
  <c r="N39" i="18" s="1"/>
  <c r="C193" i="18" a="1"/>
  <c r="C193" i="18" s="1"/>
  <c r="C161" i="18" a="1"/>
  <c r="C161" i="18" s="1"/>
  <c r="J89" i="18" a="1"/>
  <c r="J89" i="18" s="1"/>
  <c r="K89" i="18" s="1" a="1"/>
  <c r="K89" i="18" s="1"/>
  <c r="N92" i="18" a="1"/>
  <c r="N92" i="18" s="1"/>
  <c r="L91" i="18" a="1"/>
  <c r="L91" i="18" s="1"/>
  <c r="M91" i="18" s="1" a="1"/>
  <c r="M91" i="18" s="1"/>
  <c r="J50" i="18" a="1"/>
  <c r="J50" i="18" s="1"/>
  <c r="J94" i="18" a="1"/>
  <c r="J94" i="18" s="1"/>
  <c r="J16" i="18" a="1"/>
  <c r="J16" i="18" s="1"/>
  <c r="L66" i="18" a="1"/>
  <c r="L66" i="18" s="1"/>
  <c r="M66" i="18" s="1" a="1"/>
  <c r="M66" i="18" s="1"/>
  <c r="J24" i="18" a="1"/>
  <c r="J24" i="18" s="1"/>
  <c r="L53" i="18" a="1"/>
  <c r="L53" i="18" s="1"/>
  <c r="L50" i="18" s="1" a="1"/>
  <c r="L50" i="18" s="1"/>
  <c r="N79" i="18" a="1"/>
  <c r="N79" i="18" s="1"/>
  <c r="K77" i="18" a="1"/>
  <c r="K77" i="18" s="1"/>
  <c r="L77" i="18" s="1" a="1"/>
  <c r="L77" i="18" s="1"/>
  <c r="J67" i="18" a="1"/>
  <c r="J67" i="18" s="1"/>
  <c r="K67" i="18" s="1" a="1"/>
  <c r="K67" i="18" s="1"/>
  <c r="K83" i="18" a="1"/>
  <c r="K83" i="18" s="1"/>
  <c r="O58" i="18" a="1"/>
  <c r="O58" i="18" s="1"/>
  <c r="K28" i="18" a="1"/>
  <c r="K28" i="18" s="1"/>
  <c r="N72" i="18" a="1"/>
  <c r="N72" i="18" s="1"/>
  <c r="L75" i="18" a="1"/>
  <c r="L75" i="18" s="1"/>
  <c r="M75" i="18" s="1" a="1"/>
  <c r="M75" i="18" s="1"/>
  <c r="J26" i="18" a="1"/>
  <c r="J26" i="18" s="1"/>
  <c r="K99" i="18" a="1"/>
  <c r="K99" i="18" s="1"/>
  <c r="K90" i="18" a="1"/>
  <c r="K90" i="18" s="1"/>
  <c r="L31" i="18" a="1"/>
  <c r="L31" i="18" s="1"/>
  <c r="L86" i="18" a="1"/>
  <c r="L86" i="18" s="1"/>
  <c r="J18" i="18" a="1"/>
  <c r="J18" i="18" s="1"/>
  <c r="M17" i="18" a="1"/>
  <c r="M17" i="18" s="1"/>
  <c r="F12" i="18" a="1"/>
  <c r="F12" i="18" s="1"/>
  <c r="E182" i="18" a="1"/>
  <c r="E182" i="18" s="1"/>
  <c r="J135" i="18" a="1"/>
  <c r="J135" i="18" s="1"/>
  <c r="J100" i="18" s="1" a="1"/>
  <c r="J100" i="18" s="1"/>
  <c r="K137" i="18" a="1"/>
  <c r="K137" i="18" s="1"/>
  <c r="K135" i="18" s="1" a="1"/>
  <c r="K135" i="18" s="1"/>
  <c r="K100" i="18" s="1" a="1"/>
  <c r="K100" i="18" s="1"/>
  <c r="L76" i="18" a="1"/>
  <c r="L76" i="18" s="1"/>
  <c r="K87" i="18" a="1"/>
  <c r="K87" i="18" s="1"/>
  <c r="J30" i="18" a="1"/>
  <c r="J30" i="18" s="1"/>
  <c r="K30" i="18" s="1" a="1"/>
  <c r="K30" i="18" s="1"/>
  <c r="L79" i="18" a="1"/>
  <c r="L79" i="18" s="1"/>
  <c r="I100" i="18" a="1"/>
  <c r="I100" i="18" s="1"/>
  <c r="N61" i="18" a="1"/>
  <c r="N61" i="18" s="1"/>
  <c r="O61" i="18" s="1" a="1"/>
  <c r="O61" i="18" s="1"/>
  <c r="J32" i="18" a="1"/>
  <c r="J32" i="18" s="1"/>
  <c r="N33" i="18" a="1"/>
  <c r="N33" i="18" s="1"/>
  <c r="O33" i="18" s="1" a="1"/>
  <c r="O33" i="18" s="1"/>
  <c r="M33" i="18" a="1"/>
  <c r="M33" i="18" s="1"/>
  <c r="I32" i="18" a="1"/>
  <c r="I32" i="18" s="1"/>
  <c r="J93" i="18" a="1"/>
  <c r="J93" i="18" s="1"/>
  <c r="K93" i="18" s="1" a="1"/>
  <c r="K93" i="18" s="1"/>
  <c r="I57" i="18" a="1"/>
  <c r="I57" i="18" s="1"/>
  <c r="K15" i="18" a="1"/>
  <c r="K15" i="18" s="1"/>
  <c r="K65" i="18" a="1"/>
  <c r="K65" i="18" s="1"/>
  <c r="L65" i="18" s="1" a="1"/>
  <c r="L65" i="18" s="1"/>
  <c r="L64" i="18" a="1"/>
  <c r="L64" i="18" s="1"/>
  <c r="M64" i="18" s="1" a="1"/>
  <c r="M64" i="18" s="1"/>
  <c r="M82" i="18" a="1"/>
  <c r="M82" i="18" s="1"/>
  <c r="O82" i="18" s="1" a="1"/>
  <c r="O82" i="18" s="1"/>
  <c r="L96" i="18" a="1"/>
  <c r="L96" i="18" s="1"/>
  <c r="G161" i="18" a="1"/>
  <c r="G161" i="18" s="1"/>
  <c r="K70" i="18" a="1"/>
  <c r="K70" i="18" s="1"/>
  <c r="K29" i="18" a="1"/>
  <c r="K29" i="18" s="1"/>
  <c r="L29" i="18" s="1" a="1"/>
  <c r="L29" i="18" s="1"/>
  <c r="K74" i="18" a="1"/>
  <c r="K74" i="18" s="1"/>
  <c r="L74" i="18" s="1" a="1"/>
  <c r="L74" i="18" s="1"/>
  <c r="K86" i="18" a="1"/>
  <c r="K86" i="18" s="1"/>
  <c r="L19" i="18" a="1"/>
  <c r="L19" i="18" s="1"/>
  <c r="M19" i="18" s="1" a="1"/>
  <c r="M19" i="18" s="1"/>
  <c r="M79" i="18" a="1"/>
  <c r="M79" i="18" s="1"/>
  <c r="O79" i="18" s="1" a="1"/>
  <c r="O79" i="18" s="1"/>
  <c r="L83" i="18" a="1"/>
  <c r="L83" i="18" s="1"/>
  <c r="N25" i="18" a="1"/>
  <c r="N25" i="18" s="1"/>
  <c r="O25" i="18" s="1" a="1"/>
  <c r="O25" i="18" s="1"/>
  <c r="C24" i="16" s="1" a="1"/>
  <c r="C24" i="16" s="1"/>
  <c r="I14" i="18" a="1"/>
  <c r="I14" i="18" s="1"/>
  <c r="I13" i="18" s="1" a="1"/>
  <c r="I13" i="18" s="1"/>
  <c r="L88" i="18" a="1"/>
  <c r="L88" i="18" s="1"/>
  <c r="K32" i="18" a="1"/>
  <c r="K32" i="18" s="1"/>
  <c r="N78" i="18" l="1" a="1"/>
  <c r="N78" i="18" s="1"/>
  <c r="M16" i="18" a="1"/>
  <c r="M16" i="18" s="1"/>
  <c r="O50" i="18" a="1"/>
  <c r="O50" i="18" s="1"/>
  <c r="N83" i="18" a="1"/>
  <c r="N83" i="18" s="1"/>
  <c r="O83" i="18" s="1" a="1"/>
  <c r="O83" i="18" s="1"/>
  <c r="L30" i="18" a="1"/>
  <c r="L30" i="18" s="1"/>
  <c r="O30" i="18" s="1" a="1"/>
  <c r="O30" i="18" s="1"/>
  <c r="C29" i="16" s="1" a="1"/>
  <c r="C29" i="16" s="1"/>
  <c r="O66" i="18" a="1"/>
  <c r="O66" i="18" s="1"/>
  <c r="O17" i="18" a="1"/>
  <c r="O17" i="18" s="1"/>
  <c r="C16" i="16" s="1" a="1"/>
  <c r="C16" i="16" s="1"/>
  <c r="O53" i="18" a="1"/>
  <c r="O53" i="18" s="1"/>
  <c r="M53" i="18" a="1"/>
  <c r="M53" i="18" s="1"/>
  <c r="M50" i="18" s="1" a="1"/>
  <c r="M50" i="18" s="1"/>
  <c r="N66" i="18" a="1"/>
  <c r="N66" i="18" s="1"/>
  <c r="M85" i="18" a="1"/>
  <c r="M85" i="18" s="1"/>
  <c r="L24" i="18" a="1"/>
  <c r="L24" i="18" s="1"/>
  <c r="M73" i="18" a="1"/>
  <c r="M73" i="18" s="1"/>
  <c r="N53" i="18" a="1"/>
  <c r="N53" i="18" s="1"/>
  <c r="N50" i="18" s="1" a="1"/>
  <c r="N50" i="18" s="1"/>
  <c r="J14" i="18" a="1"/>
  <c r="J14" i="18" s="1"/>
  <c r="J13" i="18" s="1" a="1"/>
  <c r="J13" i="18" s="1"/>
  <c r="L90" i="18" a="1"/>
  <c r="L90" i="18" s="1"/>
  <c r="M90" i="18" s="1" a="1"/>
  <c r="M90" i="18" s="1"/>
  <c r="D12" i="18" a="1"/>
  <c r="D12" i="18" s="1"/>
  <c r="C182" i="18" a="1"/>
  <c r="C182" i="18" s="1"/>
  <c r="N75" i="18" a="1"/>
  <c r="N75" i="18" s="1"/>
  <c r="O75" i="18" s="1" a="1"/>
  <c r="O75" i="18" s="1"/>
  <c r="M65" i="18" a="1"/>
  <c r="M65" i="18" s="1"/>
  <c r="M74" i="18" a="1"/>
  <c r="M74" i="18" s="1"/>
  <c r="N74" i="18" s="1" a="1"/>
  <c r="N74" i="18" s="1"/>
  <c r="O74" i="18" s="1" a="1"/>
  <c r="O74" i="18" s="1"/>
  <c r="M77" i="18" a="1"/>
  <c r="M77" i="18" s="1"/>
  <c r="O77" i="18" s="1" a="1"/>
  <c r="O77" i="18" s="1"/>
  <c r="M86" i="18" a="1"/>
  <c r="M86" i="18" s="1"/>
  <c r="N86" i="18" s="1" a="1"/>
  <c r="N86" i="18" s="1"/>
  <c r="M95" i="18" a="1"/>
  <c r="M95" i="18" s="1"/>
  <c r="L95" i="18" a="1"/>
  <c r="L95" i="18" s="1"/>
  <c r="M69" i="18" a="1"/>
  <c r="M69" i="18" s="1"/>
  <c r="N69" i="18" s="1" a="1"/>
  <c r="N69" i="18" s="1"/>
  <c r="N31" i="18" a="1"/>
  <c r="N31" i="18" s="1"/>
  <c r="O31" i="18" s="1" a="1"/>
  <c r="O31" i="18" s="1"/>
  <c r="C30" i="16" s="1" a="1"/>
  <c r="C30" i="16" s="1"/>
  <c r="K62" i="18" a="1"/>
  <c r="K62" i="18" s="1"/>
  <c r="N19" i="18" a="1"/>
  <c r="N19" i="18" s="1"/>
  <c r="O19" i="18" s="1" a="1"/>
  <c r="O19" i="18" s="1"/>
  <c r="C18" i="16" s="1" a="1"/>
  <c r="C18" i="16" s="1"/>
  <c r="O68" i="18" a="1"/>
  <c r="O68" i="18" s="1"/>
  <c r="L137" i="18" a="1"/>
  <c r="L137" i="18" s="1"/>
  <c r="K24" i="18" a="1"/>
  <c r="K24" i="18" s="1"/>
  <c r="L67" i="18" a="1"/>
  <c r="L67" i="18" s="1"/>
  <c r="M67" i="18" s="1" a="1"/>
  <c r="M67" i="18" s="1"/>
  <c r="K14" i="18" a="1"/>
  <c r="K14" i="18" s="1"/>
  <c r="K13" i="18" s="1" a="1"/>
  <c r="K13" i="18" s="1"/>
  <c r="I56" i="18" a="1"/>
  <c r="I56" i="18" s="1"/>
  <c r="M29" i="18" a="1"/>
  <c r="M29" i="18" s="1"/>
  <c r="N29" i="18" s="1" a="1"/>
  <c r="N29" i="18" s="1"/>
  <c r="O29" i="18" s="1" a="1"/>
  <c r="O29" i="18" s="1"/>
  <c r="C28" i="16" s="1" a="1"/>
  <c r="C28" i="16" s="1"/>
  <c r="L71" i="18" a="1"/>
  <c r="L71" i="18" s="1"/>
  <c r="M71" i="18" s="1" a="1"/>
  <c r="M71" i="18" s="1"/>
  <c r="L20" i="18" a="1"/>
  <c r="L20" i="18" s="1"/>
  <c r="L37" i="18" a="1"/>
  <c r="L37" i="18" s="1"/>
  <c r="L32" i="18" s="1" a="1"/>
  <c r="L32" i="18" s="1"/>
  <c r="M96" i="18" a="1"/>
  <c r="M96" i="18" s="1"/>
  <c r="N96" i="18" s="1" a="1"/>
  <c r="N96" i="18" s="1"/>
  <c r="O96" i="18" s="1" a="1"/>
  <c r="O96" i="18" s="1"/>
  <c r="N77" i="18" a="1"/>
  <c r="N77" i="18" s="1"/>
  <c r="M23" i="18" a="1"/>
  <c r="M23" i="18" s="1"/>
  <c r="N23" i="18" s="1" a="1"/>
  <c r="N23" i="18" s="1"/>
  <c r="O23" i="18" s="1" a="1"/>
  <c r="O23" i="18" s="1"/>
  <c r="C22" i="16" s="1" a="1"/>
  <c r="C22" i="16" s="1"/>
  <c r="M78" i="18" a="1"/>
  <c r="M78" i="18" s="1"/>
  <c r="O78" i="18" s="1" a="1"/>
  <c r="O78" i="18" s="1"/>
  <c r="N65" i="18" a="1"/>
  <c r="N65" i="18" s="1"/>
  <c r="O65" i="18" s="1" a="1"/>
  <c r="O65" i="18" s="1"/>
  <c r="K22" i="18" a="1"/>
  <c r="K22" i="18" s="1"/>
  <c r="M76" i="18" a="1"/>
  <c r="M76" i="18" s="1"/>
  <c r="L59" i="18" a="1"/>
  <c r="L59" i="18" s="1"/>
  <c r="N16" i="18" a="1"/>
  <c r="N16" i="18" s="1"/>
  <c r="M30" i="18" a="1"/>
  <c r="M30" i="18" s="1"/>
  <c r="N30" i="18" s="1" a="1"/>
  <c r="N30" i="18" s="1"/>
  <c r="L99" i="18" a="1"/>
  <c r="L99" i="18" s="1"/>
  <c r="L93" i="18" a="1"/>
  <c r="L93" i="18" s="1"/>
  <c r="L87" i="18" a="1"/>
  <c r="L87" i="18" s="1"/>
  <c r="M87" i="18" s="1" a="1"/>
  <c r="M87" i="18" s="1"/>
  <c r="K81" i="18" a="1"/>
  <c r="K81" i="18" s="1"/>
  <c r="K57" i="18" s="1" a="1"/>
  <c r="K57" i="18" s="1"/>
  <c r="K56" i="18" s="1" a="1"/>
  <c r="K56" i="18" s="1"/>
  <c r="K55" i="18" s="1" a="1"/>
  <c r="K55" i="18" s="1"/>
  <c r="K26" i="18" a="1"/>
  <c r="K26" i="18" s="1"/>
  <c r="L26" i="18" a="1"/>
  <c r="L26" i="18" s="1"/>
  <c r="M88" i="18" a="1"/>
  <c r="M88" i="18" s="1"/>
  <c r="N88" i="18" s="1" a="1"/>
  <c r="N88" i="18" s="1"/>
  <c r="O88" i="18" s="1" a="1"/>
  <c r="O88" i="18" s="1"/>
  <c r="N85" i="18" a="1"/>
  <c r="N85" i="18" s="1"/>
  <c r="K98" i="18" a="1"/>
  <c r="K98" i="18" s="1"/>
  <c r="M27" i="18" a="1"/>
  <c r="M27" i="18" s="1"/>
  <c r="N64" i="18" a="1"/>
  <c r="N64" i="18" s="1"/>
  <c r="O64" i="18" s="1" a="1"/>
  <c r="O64" i="18" s="1"/>
  <c r="M83" i="18" a="1"/>
  <c r="M83" i="18" s="1"/>
  <c r="L70" i="18" a="1"/>
  <c r="L70" i="18" s="1"/>
  <c r="N70" i="18" s="1" a="1"/>
  <c r="N70" i="18" s="1"/>
  <c r="O70" i="18" s="1" a="1"/>
  <c r="O70" i="18" s="1"/>
  <c r="M70" i="18" a="1"/>
  <c r="M70" i="18" s="1"/>
  <c r="J57" i="18" a="1"/>
  <c r="J57" i="18" s="1"/>
  <c r="J56" i="18" s="1" a="1"/>
  <c r="J56" i="18" s="1"/>
  <c r="J55" i="18" s="1" a="1"/>
  <c r="J55" i="18" s="1"/>
  <c r="L39" i="18" a="1"/>
  <c r="L39" i="18" s="1"/>
  <c r="O40" i="18" a="1"/>
  <c r="O40" i="18" s="1"/>
  <c r="O39" i="18" s="1" a="1"/>
  <c r="O39" i="18" s="1"/>
  <c r="M59" i="18" a="1"/>
  <c r="M59" i="18" s="1"/>
  <c r="M60" i="18" a="1"/>
  <c r="M60" i="18" s="1"/>
  <c r="K18" i="18" a="1"/>
  <c r="K18" i="18" s="1"/>
  <c r="L15" i="18" a="1"/>
  <c r="L15" i="18" s="1"/>
  <c r="L60" i="18" a="1"/>
  <c r="L60" i="18" s="1"/>
  <c r="N60" i="18" s="1" a="1"/>
  <c r="N60" i="18" s="1"/>
  <c r="O60" i="18" s="1" a="1"/>
  <c r="O60" i="18" s="1"/>
  <c r="L28" i="18" a="1"/>
  <c r="L28" i="18" s="1"/>
  <c r="M28" i="18" s="1" a="1"/>
  <c r="M28" i="18" s="1"/>
  <c r="K71" i="18" a="1"/>
  <c r="K71" i="18" s="1"/>
  <c r="N71" i="18" s="1" a="1"/>
  <c r="N71" i="18" s="1"/>
  <c r="K94" i="18" a="1"/>
  <c r="K94" i="18" s="1"/>
  <c r="L89" i="18" a="1"/>
  <c r="L89" i="18" s="1"/>
  <c r="K27" i="18" a="1"/>
  <c r="K27" i="18" s="1"/>
  <c r="L27" i="18" s="1" a="1"/>
  <c r="L27" i="18" s="1"/>
  <c r="N91" i="18" a="1"/>
  <c r="N91" i="18" s="1"/>
  <c r="O91" i="18" s="1" a="1"/>
  <c r="O91" i="18" s="1"/>
  <c r="O16" i="18" a="1"/>
  <c r="O16" i="18" s="1"/>
  <c r="C15" i="16" s="1" a="1"/>
  <c r="C15" i="16" s="1"/>
  <c r="N28" i="18" l="1" a="1"/>
  <c r="N28" i="18" s="1"/>
  <c r="O28" i="18" a="1"/>
  <c r="O28" i="18" s="1"/>
  <c r="C27" i="16" s="1" a="1"/>
  <c r="C27" i="16" s="1"/>
  <c r="M22" i="18" a="1"/>
  <c r="M22" i="18" s="1"/>
  <c r="O22" i="18" s="1" a="1"/>
  <c r="O22" i="18" s="1"/>
  <c r="C21" i="16" s="1" a="1"/>
  <c r="C21" i="16" s="1"/>
  <c r="O20" i="18" a="1"/>
  <c r="O20" i="18" s="1"/>
  <c r="C19" i="16" s="1" a="1"/>
  <c r="C19" i="16" s="1"/>
  <c r="N89" i="18" a="1"/>
  <c r="N89" i="18" s="1"/>
  <c r="O89" i="18" s="1" a="1"/>
  <c r="O89" i="18" s="1"/>
  <c r="O71" i="18" a="1"/>
  <c r="O71" i="18" s="1"/>
  <c r="L98" i="18" a="1"/>
  <c r="L98" i="18" s="1"/>
  <c r="N95" i="18" a="1"/>
  <c r="N95" i="18" s="1"/>
  <c r="O95" i="18" s="1" a="1"/>
  <c r="O95" i="18" s="1"/>
  <c r="N27" i="18" a="1"/>
  <c r="N27" i="18" s="1"/>
  <c r="O27" i="18" s="1" a="1"/>
  <c r="O27" i="18" s="1"/>
  <c r="C26" i="16" s="1" a="1"/>
  <c r="C26" i="16" s="1"/>
  <c r="M89" i="18" a="1"/>
  <c r="M89" i="18" s="1"/>
  <c r="M93" i="18" a="1"/>
  <c r="M93" i="18" s="1"/>
  <c r="N93" i="18" s="1" a="1"/>
  <c r="N93" i="18" s="1"/>
  <c r="N99" i="18" a="1"/>
  <c r="N99" i="18" s="1"/>
  <c r="N90" i="18" a="1"/>
  <c r="N90" i="18" s="1"/>
  <c r="O90" i="18" s="1" a="1"/>
  <c r="O90" i="18" s="1"/>
  <c r="L135" i="18" a="1"/>
  <c r="L135" i="18" s="1"/>
  <c r="M137" i="18" a="1"/>
  <c r="M137" i="18" s="1"/>
  <c r="M135" i="18" s="1" a="1"/>
  <c r="M135" i="18" s="1"/>
  <c r="M100" i="18" s="1" a="1"/>
  <c r="M100" i="18" s="1"/>
  <c r="N87" i="18" a="1"/>
  <c r="N87" i="18" s="1"/>
  <c r="O87" i="18" s="1" a="1"/>
  <c r="O87" i="18" s="1"/>
  <c r="J161" i="18" a="1"/>
  <c r="J161" i="18" s="1"/>
  <c r="L81" i="18" a="1"/>
  <c r="L81" i="18" s="1"/>
  <c r="M99" i="18" a="1"/>
  <c r="M99" i="18" s="1"/>
  <c r="O99" i="18" s="1" a="1"/>
  <c r="O99" i="18" s="1"/>
  <c r="M24" i="18" a="1"/>
  <c r="M24" i="18" s="1"/>
  <c r="N24" i="18" s="1" a="1"/>
  <c r="N24" i="18" s="1"/>
  <c r="O69" i="18" a="1"/>
  <c r="O69" i="18" s="1"/>
  <c r="O85" i="18" a="1"/>
  <c r="O85" i="18" s="1"/>
  <c r="N76" i="18" a="1"/>
  <c r="N76" i="18" s="1"/>
  <c r="O76" i="18" s="1" a="1"/>
  <c r="O76" i="18" s="1"/>
  <c r="L22" i="18" a="1"/>
  <c r="L22" i="18" s="1"/>
  <c r="N67" i="18" a="1"/>
  <c r="N67" i="18" s="1"/>
  <c r="O67" i="18" s="1" a="1"/>
  <c r="O67" i="18" s="1"/>
  <c r="N59" i="18" a="1"/>
  <c r="N59" i="18" s="1"/>
  <c r="O86" i="18" a="1"/>
  <c r="O86" i="18" s="1"/>
  <c r="M26" i="18" a="1"/>
  <c r="M26" i="18" s="1"/>
  <c r="N26" i="18" s="1" a="1"/>
  <c r="N26" i="18" s="1"/>
  <c r="M20" i="18" a="1"/>
  <c r="M20" i="18" s="1"/>
  <c r="K161" i="18" a="1"/>
  <c r="K161" i="18" s="1"/>
  <c r="N20" i="18" a="1"/>
  <c r="N20" i="18" s="1"/>
  <c r="L94" i="18" a="1"/>
  <c r="L94" i="18" s="1"/>
  <c r="M94" i="18" s="1" a="1"/>
  <c r="M94" i="18" s="1"/>
  <c r="I55" i="18" a="1"/>
  <c r="I55" i="18" s="1"/>
  <c r="L62" i="18" a="1"/>
  <c r="L62" i="18" s="1"/>
  <c r="M62" i="18" s="1" a="1"/>
  <c r="M62" i="18" s="1"/>
  <c r="M15" i="18" a="1"/>
  <c r="M15" i="18" s="1"/>
  <c r="O59" i="18" a="1"/>
  <c r="O59" i="18" s="1"/>
  <c r="N22" i="18" a="1"/>
  <c r="N22" i="18" s="1"/>
  <c r="L18" i="18" a="1"/>
  <c r="L18" i="18" s="1"/>
  <c r="M18" i="18" s="1" a="1"/>
  <c r="M18" i="18" s="1"/>
  <c r="M37" i="18" a="1"/>
  <c r="M37" i="18" s="1"/>
  <c r="N73" i="18" a="1"/>
  <c r="N73" i="18" s="1"/>
  <c r="O73" i="18" s="1" a="1"/>
  <c r="O73" i="18" s="1"/>
  <c r="N15" i="18" a="1"/>
  <c r="N15" i="18" s="1"/>
  <c r="O15" i="18" s="1" a="1"/>
  <c r="O15" i="18" s="1"/>
  <c r="C14" i="16" l="1" a="1"/>
  <c r="C14" i="16" s="1"/>
  <c r="M32" i="18" a="1"/>
  <c r="M32" i="18" s="1"/>
  <c r="I161" i="18" a="1"/>
  <c r="I161" i="18" s="1"/>
  <c r="O24" i="18" a="1"/>
  <c r="O24" i="18" s="1"/>
  <c r="C23" i="16" s="1" a="1"/>
  <c r="C23" i="16" s="1"/>
  <c r="L14" i="18" a="1"/>
  <c r="L14" i="18" s="1"/>
  <c r="L13" i="18" s="1" a="1"/>
  <c r="L13" i="18" s="1"/>
  <c r="O62" i="18" a="1"/>
  <c r="O62" i="18" s="1"/>
  <c r="N62" i="18" a="1"/>
  <c r="N62" i="18" s="1"/>
  <c r="L57" i="18" a="1"/>
  <c r="L57" i="18" s="1"/>
  <c r="O26" i="18" a="1"/>
  <c r="O26" i="18" s="1"/>
  <c r="C25" i="16" s="1" a="1"/>
  <c r="C25" i="16" s="1"/>
  <c r="M98" i="18" a="1"/>
  <c r="M98" i="18" s="1"/>
  <c r="M57" i="18" s="1" a="1"/>
  <c r="M57" i="18" s="1"/>
  <c r="M56" i="18" s="1" a="1"/>
  <c r="M56" i="18" s="1"/>
  <c r="M55" i="18" s="1" a="1"/>
  <c r="M55" i="18" s="1"/>
  <c r="N37" i="18" a="1"/>
  <c r="N37" i="18" s="1"/>
  <c r="N32" i="18" s="1" a="1"/>
  <c r="N32" i="18" s="1"/>
  <c r="N18" i="18" a="1"/>
  <c r="N18" i="18" s="1"/>
  <c r="N14" i="18" s="1" a="1"/>
  <c r="N14" i="18" s="1"/>
  <c r="N13" i="18" s="1" a="1"/>
  <c r="N13" i="18" s="1"/>
  <c r="O93" i="18" a="1"/>
  <c r="O93" i="18" s="1"/>
  <c r="N94" i="18" a="1"/>
  <c r="N94" i="18" s="1"/>
  <c r="O94" i="18" s="1" a="1"/>
  <c r="O94" i="18" s="1"/>
  <c r="M81" i="18" a="1"/>
  <c r="M81" i="18" s="1"/>
  <c r="N81" i="18" s="1" a="1"/>
  <c r="N81" i="18" s="1"/>
  <c r="N137" i="18" a="1"/>
  <c r="N137" i="18" s="1"/>
  <c r="M14" i="18" a="1"/>
  <c r="M14" i="18" s="1"/>
  <c r="L100" i="18" a="1"/>
  <c r="L100" i="18" s="1"/>
  <c r="O18" i="18" l="1" a="1"/>
  <c r="O18" i="18" s="1"/>
  <c r="N98" i="18" a="1"/>
  <c r="N98" i="18" s="1"/>
  <c r="N57" i="18" s="1" a="1"/>
  <c r="N57" i="18" s="1"/>
  <c r="O81" i="18" a="1"/>
  <c r="O81" i="18" s="1"/>
  <c r="O37" i="18" a="1"/>
  <c r="O37" i="18" s="1"/>
  <c r="O32" i="18" s="1" a="1"/>
  <c r="O32" i="18" s="1"/>
  <c r="O98" i="18" a="1"/>
  <c r="O98" i="18" s="1"/>
  <c r="L56" i="18" a="1"/>
  <c r="L56" i="18" s="1"/>
  <c r="M13" i="18" a="1"/>
  <c r="M13" i="18" s="1"/>
  <c r="M161" i="18" s="1" a="1"/>
  <c r="M161" i="18" s="1"/>
  <c r="N135" i="18" a="1"/>
  <c r="N135" i="18" s="1"/>
  <c r="O137" i="18" a="1"/>
  <c r="O137" i="18" s="1"/>
  <c r="O57" i="18" l="1" a="1"/>
  <c r="O57" i="18" s="1"/>
  <c r="N100" i="18" a="1"/>
  <c r="N100" i="18" s="1"/>
  <c r="N56" i="18" s="1" a="1"/>
  <c r="N56" i="18" s="1"/>
  <c r="O135" i="18" a="1"/>
  <c r="O135" i="18" s="1"/>
  <c r="O100" i="18" s="1" a="1"/>
  <c r="O100" i="18" s="1"/>
  <c r="L55" i="18" a="1"/>
  <c r="L55" i="18" s="1"/>
  <c r="C17" i="16" a="1"/>
  <c r="C17" i="16" s="1"/>
  <c r="C13" i="16" s="1" a="1"/>
  <c r="C13" i="16" s="1"/>
  <c r="O14" i="18" a="1"/>
  <c r="O14" i="18" s="1"/>
  <c r="O13" i="18" s="1" a="1"/>
  <c r="O13" i="18" s="1"/>
  <c r="N55" i="18" l="1" a="1"/>
  <c r="N55" i="18" s="1"/>
  <c r="N161" i="18" s="1" a="1"/>
  <c r="N161" i="18" s="1"/>
  <c r="O56" i="18" a="1"/>
  <c r="O56" i="18" s="1"/>
  <c r="O55" i="18" a="1"/>
  <c r="O55" i="18" s="1"/>
  <c r="O161" i="18" s="1" a="1"/>
  <c r="O161" i="18" s="1"/>
  <c r="L161" i="18" a="1"/>
  <c r="L161"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J9" authorId="0" shapeId="0" xr:uid="{00000000-0006-0000-0700-000001000000}">
      <text>
        <r>
          <rPr>
            <sz val="11"/>
            <color indexed="8"/>
            <rFont val="Helvetica Neue"/>
          </rPr>
          <t>Usuario:
El EBITDA es un indicador financiero (Earnings Before Interest Taxes Depreciation and Amortization), que muestra el beneficio de la empresa antes de restar los intereses que tienes que pagar por la deuda contraída, los impuestos propios del negocio, las depreciaciones por deterioro de este, y la amortización de las inversiones realizadas. El propósito del EBITDA es obtener una imagen fiel de lo que la empresa está ganando o perdiendo en el núcleo del negocio.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Usuario</author>
  </authors>
  <commentList>
    <comment ref="J10" authorId="0" shapeId="0" xr:uid="{00000000-0006-0000-0800-000001000000}">
      <text>
        <r>
          <rPr>
            <sz val="11"/>
            <color indexed="8"/>
            <rFont val="Helvetica Neue"/>
          </rPr>
          <t>Usuario:
El EBITDA es un indicador financiero (Earnings Before Interest Taxes Depreciation and Amortization), que muestra el beneficio de la empresa antes de restar los intereses que tienes que pagar por la deuda contraída, los impuestos propios del negocio, las depreciaciones por deterioro de este, y la amortización de las inversiones realizadas. El propósito del EBITDA es obtener una imagen fiel de lo que la empresa está ganando o perdiendo en el núcleo del negocio.</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<sst xmlns="http://schemas.openxmlformats.org/spreadsheetml/2006/main" count="2290" uniqueCount="1752">
  <si>
    <t>Sistema Integrado de Gestión</t>
  </si>
  <si>
    <t>PLAN</t>
  </si>
  <si>
    <t xml:space="preserve">Codigo: PL01-PR02-GGE </t>
  </si>
  <si>
    <t>PLAN DE GESTIÓN Y RESULTADOS</t>
  </si>
  <si>
    <t>Versión: 01</t>
  </si>
  <si>
    <t>Noviembre de 2024</t>
  </si>
  <si>
    <t>HISTORIAL DE CAMBIOS</t>
  </si>
  <si>
    <t>VERSIÓN</t>
  </si>
  <si>
    <t>DESCRIPCIÓN DEL CAMBIO</t>
  </si>
  <si>
    <t>MOTIVO DEL CAMBIO</t>
  </si>
  <si>
    <t xml:space="preserve">FECHA DE ACTUALIZACIÓN </t>
  </si>
  <si>
    <t>Creación del formato</t>
  </si>
  <si>
    <t>Noviembre de 2025</t>
  </si>
  <si>
    <t>DÓNDE DECIDIMOS LLEGAR:</t>
  </si>
  <si>
    <t>Cómo alineamos nuestros objetivos</t>
  </si>
  <si>
    <t>Son logros que esperamos alcanzar</t>
  </si>
  <si>
    <t>OBJETIVOS ESTRATÉGICOS</t>
  </si>
  <si>
    <t xml:space="preserve">NOMBRE DEL INDICADOR </t>
  </si>
  <si>
    <t>FORMA DE CÁLCULO</t>
  </si>
  <si>
    <t>METAS</t>
  </si>
  <si>
    <t>FORTALECER LA SOSTENBILIDAD ECONOMICA</t>
  </si>
  <si>
    <t>Razon corriente</t>
  </si>
  <si>
    <t>Activo /Pasivo
corriente</t>
  </si>
  <si>
    <t>&gt; = 1.96 Veces</t>
  </si>
  <si>
    <t>Rotación
cuentas por
pagar</t>
  </si>
  <si>
    <t>(Cuentas por
pagar/ Costos
de Ventas) *365</t>
  </si>
  <si>
    <t>&lt;= 20.59 dias</t>
  </si>
  <si>
    <t>Rotación
cuentas por
cobrar</t>
  </si>
  <si>
    <t>Cuentas por
cobrar/ Ingresos
Operacionales)
*365</t>
  </si>
  <si>
    <t>&lt;= 46.35 dias</t>
  </si>
  <si>
    <t>Margen
Operacional</t>
  </si>
  <si>
    <t>(EBITDA/
Ingresos
Operacionales)
*100</t>
  </si>
  <si>
    <t xml:space="preserve">&lt;37.40% </t>
  </si>
  <si>
    <t>Cubrimiento
de gastos
financieros</t>
  </si>
  <si>
    <t>Cubrimiento de
gastos
financiero
(EBITDA/Gastos
financieros)</t>
  </si>
  <si>
    <t>&lt; 21.01
veces</t>
  </si>
  <si>
    <t>Recaudo de
Aseo</t>
  </si>
  <si>
    <t>Valor del
recaudo de
Aseo/Valor
facturación
Aseo) *100</t>
  </si>
  <si>
    <t xml:space="preserve">&gt;85% </t>
  </si>
  <si>
    <t>Perdida de
Energía</t>
  </si>
  <si>
    <t>1- ( Kw/h mes  comercializados/ Kw/h mes generados</t>
  </si>
  <si>
    <t>&lt;= 10%</t>
  </si>
  <si>
    <t>FORTALECER LAS COMPETENCIAS DEL CAPITAL HUMANO.</t>
  </si>
  <si>
    <t>Programa de Capacitación</t>
  </si>
  <si>
    <t>(N° de capacitaciones Realizadas/ N° Capacitaciones programadas) *100</t>
  </si>
  <si>
    <t>Programa de Inducción/Reinducción</t>
  </si>
  <si>
    <t>(N° de trabajadores con inducción/Reinducción/ N° total de trabajadores)</t>
  </si>
  <si>
    <t>MEJORAR EL POSICIONAMIENTO DE EMELCE A NIVEL NACIONAL</t>
  </si>
  <si>
    <t>Relación suscriptores sin medición</t>
  </si>
  <si>
    <t>Suscriptores sin medición/ Suscriptores totales) *100</t>
  </si>
  <si>
    <t>Atención
reclamo
servicios</t>
  </si>
  <si>
    <t>(Usuarios
afectados /Total
de usuarios)
*100</t>
  </si>
  <si>
    <t>&lt;0,71%</t>
  </si>
  <si>
    <t>Oportunidad 
de Atención a 
las PQRS</t>
  </si>
  <si>
    <t>(N° de PQRS Resueltas en dias /N° Total de PQRS Recibidas) *100</t>
  </si>
  <si>
    <t>&lt;= 15 dias habiles</t>
  </si>
  <si>
    <t>Relación
reclamos de
facturación
(10,000)</t>
  </si>
  <si>
    <t>Reclamos de
facturación/
Facturas
expedidas)
*10.000</t>
  </si>
  <si>
    <t>&lt;24.91
%</t>
  </si>
  <si>
    <t>Atención
solicitud conexión</t>
  </si>
  <si>
    <t>(Usuarios afectados/ Total usuarios) *100</t>
  </si>
  <si>
    <t>&gt; 15 dias habiles</t>
  </si>
  <si>
    <t xml:space="preserve"> &gt; 15 dias habiles</t>
  </si>
  <si>
    <t xml:space="preserve"> &gt;15 dias habiles</t>
  </si>
  <si>
    <t>Oportunidad a
la respuesta
de la solicitud
de factibilidad
del servicio</t>
  </si>
  <si>
    <t>&gt; 7 dias  habiles</t>
  </si>
  <si>
    <t>&gt; 7 dias habiles</t>
  </si>
  <si>
    <t>&gt; 7  dias habiles</t>
  </si>
  <si>
    <t xml:space="preserve">Cumplimiento
de las
Revisiones por consumos anormales </t>
  </si>
  <si>
    <t>(Revisiones
realizadas
/revisiones
programadas) *
100</t>
  </si>
  <si>
    <t>FORTALECER LA PLANEACIÓN Y EJECUCIÓN DE LAS INVERSIONES.</t>
  </si>
  <si>
    <t>Cumplimiento
del programa
de
Mantenimiento
de redes
eléctricas</t>
  </si>
  <si>
    <t>(N°
Manteamientos
Realizados /N°
Mantenimientos
Programados)
*100</t>
  </si>
  <si>
    <t>1. Fortalecer la sostenbibilidad económica.</t>
  </si>
  <si>
    <t xml:space="preserve">No </t>
  </si>
  <si>
    <t>DESCRIPCIÓN DEL INDICADOR</t>
  </si>
  <si>
    <t>RESPONSABLE DE PRESENTAR INFORMES</t>
  </si>
  <si>
    <t>PERIODICIDAD DE CÁLCULO</t>
  </si>
  <si>
    <t>PERIODICIDAD DE REPORTE</t>
  </si>
  <si>
    <t>VARIBLES QUE INTERVIENEN EN EL CÁLCULO</t>
  </si>
  <si>
    <t>FUENTE DE INFORMACIÓN</t>
  </si>
  <si>
    <t>NORMATIVIDAD</t>
  </si>
  <si>
    <t>Razon corriente (veces)</t>
  </si>
  <si>
    <t>Indica el cubrimiento que tiene la empresa de sus obligaciones de corto plazo.</t>
  </si>
  <si>
    <t>Lider contable y financiero.</t>
  </si>
  <si>
    <t xml:space="preserve">TrImestral </t>
  </si>
  <si>
    <t xml:space="preserve">Trimestral </t>
  </si>
  <si>
    <t>Efectivo y equivalentes de efectivo (caja, bancos).
Inversiones temporales.
Cuentas por cobrar (clientes).
Inventarios.
Gastos pagados por anticipado.</t>
  </si>
  <si>
    <r>
      <rPr>
        <u/>
        <sz val="11"/>
        <color indexed="17"/>
        <rFont val="Calibri"/>
        <family val="2"/>
      </rPr>
      <t>https://gestornormativo.creg.gov.co/gestor/entorno/docs/resolucion_creg_0034_2004.htm</t>
    </r>
  </si>
  <si>
    <t>Resolución creg 034 de 20204.</t>
  </si>
  <si>
    <t>Rotación
cuentas por
pagar (dias)</t>
  </si>
  <si>
    <t>Este indicador mide la gestión de la empresa en el pago oportuno de los insumos necesarios.</t>
  </si>
  <si>
    <t>Compras Totales a Proveedores-Promedio de Cuentas por Paga</t>
  </si>
  <si>
    <t>Rotación
cuentas por
cobrar (dias)</t>
  </si>
  <si>
    <t>Este indicador mide la gestión realizada por la empresa para el cobro efectivo de los servicios prestados.</t>
  </si>
  <si>
    <t>Ventas a crédito netas-Promedio de cuentas por cobrar</t>
  </si>
  <si>
    <t>Margen
Operacional (%)</t>
  </si>
  <si>
    <t>EBITDA corresponde a la utilidad antes de intereses, impuestos, depreciaciones, amortizaciones y resultados no operacionales(Earnign Before Interest, Taxes,Depreciatión, Amortización)</t>
  </si>
  <si>
    <t>Ingresos operativos-Gastos operativos-Costos de los bienes vendidos-Gastos administrativos-Precios</t>
  </si>
  <si>
    <t>Informa sobre la capacidad de generación de fondos por parte de la empresa para el pago de los gastos financieros</t>
  </si>
  <si>
    <t>Ingresos Totales-Costos Fijos-Costos Variables</t>
  </si>
  <si>
    <t>Recaudo de pagos
Aseo</t>
  </si>
  <si>
    <t>Actividad que comprende la recepción y control de pagos por los servicios y otros conceptos relacionados con los mismos, que se realicen en cajas de la persona prestadora concedente o de las entidades designadas para tal fin.</t>
  </si>
  <si>
    <t>Lider administrativo y comercialización</t>
  </si>
  <si>
    <t xml:space="preserve">Mensual </t>
  </si>
  <si>
    <t>Trimestral.</t>
  </si>
  <si>
    <r>
      <rPr>
        <u/>
        <sz val="11"/>
        <color indexed="17"/>
        <rFont val="Calibri"/>
        <family val="2"/>
      </rPr>
      <t>https://www.alcaldiabogota.gov.co/sisjur/normas/Norma1.jsp?i=19990</t>
    </r>
  </si>
  <si>
    <t>Resolución CRA 151 de 2001.</t>
  </si>
  <si>
    <t>Es la energía perdida en un Sistema de Distribución y reconocida por la Comisión de Regulación de Energía y Gas, para el caso de las zonas no interconectadas el indicador eficiente es =&lt; 10%</t>
  </si>
  <si>
    <t>Energia generada.
Energia comercializada.</t>
  </si>
  <si>
    <t>(Total Kwh
Comercializado
s Emelce/ Total
Kwh generados
GENSA) *100</t>
  </si>
  <si>
    <r>
      <rPr>
        <u/>
        <sz val="11"/>
        <color indexed="17"/>
        <rFont val="Calibri"/>
        <family val="2"/>
      </rPr>
      <t>https://gestornormativo.creg.gov.co/gestor/entorno/docs/resolucion_creg_0091_2007.htm</t>
    </r>
  </si>
  <si>
    <t>Resolución creg 091 de 2007.</t>
  </si>
  <si>
    <t>2. Fortalecer las competencias del capital humano.</t>
  </si>
  <si>
    <t>Este indicador permite medir  porcentualmente el grado de cumplimiento del plan de capacitaciones de la empresa.</t>
  </si>
  <si>
    <t>Trimestal.</t>
  </si>
  <si>
    <t>Numero de capacitaciones realizadas- numero de capacitaciones planeadas.</t>
  </si>
  <si>
    <t>Decisión empresarial No GG-20241000001795 (02 de julio de 2024)</t>
  </si>
  <si>
    <t>Este indicador permite medir  porcentualmente el la ejecución del programa de inducción/reinducción de la empresa.</t>
  </si>
  <si>
    <t>Numero de colaboradores que ingresan a la empresa- numero de colaboradores de la empresa.</t>
  </si>
  <si>
    <r>
      <rPr>
        <u/>
        <sz val="11"/>
        <color indexed="17"/>
        <rFont val="Calibri"/>
        <family val="2"/>
      </rPr>
      <t>https://www.emelcesa.com/copy-4-of-caracterizacion-gd-4-1-3</t>
    </r>
  </si>
  <si>
    <t xml:space="preserve">SIG </t>
  </si>
  <si>
    <t>3. Mejorar el posionamiento de EMELCE a nivel nacional.</t>
  </si>
  <si>
    <t xml:space="preserve">Este indicador mide porcentualmente el numero de suscriptores sin sistemas de medición, es aplicable a las empresas comercializadoras </t>
  </si>
  <si>
    <t>Mensual</t>
  </si>
  <si>
    <t>Trimestral</t>
  </si>
  <si>
    <t>Suscriptores.</t>
  </si>
  <si>
    <t>Este indicador mide el porcentaje de usuarios al que se le atiende su reclamo en un número de dias superior al "tiempo referencia"</t>
  </si>
  <si>
    <t>Tiempo de resolución, tiempo de referencia</t>
  </si>
  <si>
    <t>Este indicador mide la oportunidad de respuestas en dias de las PQRS</t>
  </si>
  <si>
    <t>Tiempo de referencia, No de PQRS</t>
  </si>
  <si>
    <t>SIG</t>
  </si>
  <si>
    <t>Se contabiliza unicamente los reclamos resueltos a favor del suscriptor, para el caso de los comercializadores, o a favor de quien presenta el reclamo, si se trata de las otras actividades de la cadena.</t>
  </si>
  <si>
    <t>Reclamos resueltos a favor del cliente-Número de facturas emitidas- Factor de escala (10,000</t>
  </si>
  <si>
    <t>Atención
solicitud conexión(100%)</t>
  </si>
  <si>
    <t>Este indicador mide el porcentaje de usuarios a quienes se les atiende la solicitud de conexión en un numero de dias superior al tiempo de referencia.</t>
  </si>
  <si>
    <t>Lider de Generación y distribución.</t>
  </si>
  <si>
    <t xml:space="preserve">Numero de solicitudes de conexión- tiempo de referencia, numero de respuestas superior al tiempo de referencia. </t>
  </si>
  <si>
    <t>Este indicador mide el porcentaje de usuarios a quienes se les atiende la solicitud de factibilidad en un numero de dias superior al tiempo de referencia.</t>
  </si>
  <si>
    <t xml:space="preserve">Numero de solicitudes de factibilidad- tiempo de referencia, numero de respuestas superior al tiempo de referencia. </t>
  </si>
  <si>
    <r>
      <rPr>
        <u/>
        <sz val="11"/>
        <color indexed="17"/>
        <rFont val="Calibri"/>
        <family val="2"/>
      </rPr>
      <t>https://gestornormativo.creg.gov.co/gestor/entorno/docs/resolucion_creg_0070_1998.htm</t>
    </r>
  </si>
  <si>
    <t>Resolución creg No 070 de 1998.</t>
  </si>
  <si>
    <t>Cumplimiento
de las
Revisiones por consumos anormales.</t>
  </si>
  <si>
    <t>Este indicador mide el porcentaje de  revisiones atendidas en un numero de dias superior al   tiempo de referencia.</t>
  </si>
  <si>
    <t>Numero de consumos anormales, tiempo de referencia, numero de revisiones atendidas superior al tiempo de referencia.</t>
  </si>
  <si>
    <r>
      <rPr>
        <u/>
        <sz val="11"/>
        <color indexed="17"/>
        <rFont val="Calibri"/>
        <family val="2"/>
      </rPr>
      <t>https://www.emelcesa.com/normatividad</t>
    </r>
  </si>
  <si>
    <t>4. Fortalecer la planeación y ejecución de las innversiones</t>
  </si>
  <si>
    <t>Este indicador mide el procentaje en el cumplimiento de las actividades de mantenimiento programadas.</t>
  </si>
  <si>
    <t>Plan de mantenimientos</t>
  </si>
  <si>
    <t>Plan de mantenimiento EMELCE S.A.,E.S.P.</t>
  </si>
  <si>
    <t xml:space="preserve">ANALISIS FACTORES INTERNOS </t>
  </si>
  <si>
    <t>No</t>
  </si>
  <si>
    <t>FORTALEZAS</t>
  </si>
  <si>
    <t>DEBIDILIDADES</t>
  </si>
  <si>
    <t>Infraestructura en generación y distribucion de energia ya establecida en el mercado de EMELCE S.A.,E.S.P.</t>
  </si>
  <si>
    <t>No existe claridad en las funciones por partes
de los empleados</t>
  </si>
  <si>
    <t>Conocimiento profundo de las necesidades especificas en energia en el mercado de EMELCE S.A,.E.SP.</t>
  </si>
  <si>
    <t>Dependencia del diesel</t>
  </si>
  <si>
    <t>Servicio constante y confiable en los dos municipios del mercado de EMELCE S.A.,E.S.P.</t>
  </si>
  <si>
    <t>No existe una estrategia corporativa para gestión documental (archivo) de acuerdo con las normas reglamentarias.</t>
  </si>
  <si>
    <t xml:space="preserve">Produccion de energia renovable </t>
  </si>
  <si>
    <t>Deficiencias en la calidad del servicio.</t>
  </si>
  <si>
    <t>Experiencia en zonas no interconectadas</t>
  </si>
  <si>
    <t>Limitación en recursos tecnicos y financieros</t>
  </si>
  <si>
    <t>Perdidas de energia inferiores al maximo establecido por la CREG.</t>
  </si>
  <si>
    <t xml:space="preserve">No se cuenta con metodos de evaluación de competencia  de los colaboradores </t>
  </si>
  <si>
    <t>Liderazgo regional consolidado</t>
  </si>
  <si>
    <t>Se debe fortalecer la identiifcacion de la propiedad planta y equipo</t>
  </si>
  <si>
    <t>Estructura organizacional</t>
  </si>
  <si>
    <t>Falencia en la comunicación interna cuando se presentan ajustes, cambios en procedimientos, procesos e informacion transversal entre areas.</t>
  </si>
  <si>
    <t>Propietario de infraestructura electrica</t>
  </si>
  <si>
    <t xml:space="preserve">Deficiencias en la seguridad del sofware, en especial en el modulo de facturación, software de nomina deficiente </t>
  </si>
  <si>
    <t>Alto nivel de recaudo en los dos municipios del mercado.</t>
  </si>
  <si>
    <t>Planeación de las inversiones.</t>
  </si>
  <si>
    <t xml:space="preserve">Compromiso del personal </t>
  </si>
  <si>
    <t xml:space="preserve">Deficiencia en la actualización y manejo de activos electricos </t>
  </si>
  <si>
    <t>Baja rotación del personal, estabilidad laboral.</t>
  </si>
  <si>
    <t>No se ha establecido la metodologia o mecanismo para medir el clima laboral de la empresa.</t>
  </si>
  <si>
    <t>Desarrollo de plataformas virtuales para el pago del servicio.</t>
  </si>
  <si>
    <t>El manual de procedimientos no se actualiza, falta identificar,  diagramar el inlcuir un numero considerable de procedimientos.</t>
  </si>
  <si>
    <t>Se ha iniciado con la implementación del sistema integrado de gestión de la empresa.</t>
  </si>
  <si>
    <t>No existe un programa de capacitación.</t>
  </si>
  <si>
    <t>Alto porcentaje de cobertura en la prestación del servicio de energia electrica.</t>
  </si>
  <si>
    <t>Cultura monopolista</t>
  </si>
  <si>
    <t>Potenciameinto de canales virtuales</t>
  </si>
  <si>
    <t>Poco personal técnico que realza labores de mantenimiento
matrículas y reconexiones.</t>
  </si>
  <si>
    <t>La buena relación e imagen de la Empresa con las entidades nacionales, relacionadas con el sector.</t>
  </si>
  <si>
    <t>Baja disponibilidad de recursos humanos,logísticos económicos para realizar el evantamiento de insumos (información de
campo para la formulación de proyectos.</t>
  </si>
  <si>
    <t>Gestión oportuna frente al término, oportunidad y garantía de defensa técnica en los judiciales</t>
  </si>
  <si>
    <t>No se tiene claridad en la responsabilidad de cargue de informes, pago de licencias, contribuciones, cuotas.</t>
  </si>
  <si>
    <t>Sistema integrado de información ORFEO</t>
  </si>
  <si>
    <t>Accesibilidad a las partes interesadas a través de los canales de comunicación y herramientasde comunicación establecidos porl a empresa.</t>
  </si>
  <si>
    <t>No se ha actualizado el reglamento interno de trabajo, en especial lo concerniente a los aspectos disciplinarios.</t>
  </si>
  <si>
    <t xml:space="preserve">ANALISIS FACTORES EXTERNOS </t>
  </si>
  <si>
    <t>AMENAZAS</t>
  </si>
  <si>
    <t>OPORTUNIDADES</t>
  </si>
  <si>
    <t>Cambio climatico</t>
  </si>
  <si>
    <t xml:space="preserve">Incentivos Gubernamentales </t>
  </si>
  <si>
    <t>Politicas energeticas cambiantes</t>
  </si>
  <si>
    <t xml:space="preserve">Concienta ambiental </t>
  </si>
  <si>
    <t>Competencia en el sector energetico</t>
  </si>
  <si>
    <t>Avances tecnolgicos en energia</t>
  </si>
  <si>
    <t xml:space="preserve">Inestabilidad economica </t>
  </si>
  <si>
    <t>Desarrollo de nuevos mercados</t>
  </si>
  <si>
    <t>Desarrollo Tecnológico rápido</t>
  </si>
  <si>
    <t>Alianzas estrategicas</t>
  </si>
  <si>
    <t>Falta de capacidad instalada para respaldar la demanda de energia, en las  actividades de generación.</t>
  </si>
  <si>
    <t>Desarrollo tecnológico</t>
  </si>
  <si>
    <t>Alta dispersion de los usarios, en zonas rurales</t>
  </si>
  <si>
    <t>Potencial del energia solar en la zona del mercado de EMELCE S.A.,E.S.P.</t>
  </si>
  <si>
    <t>Baja capacidad adqusitiva usuarios dispersos ( comunidades indigenas)</t>
  </si>
  <si>
    <t>Poca capacidad  instalada en fuentes no convencionaes de energia solar, en le mercado de EMELCE S.A.,E.S.P.</t>
  </si>
  <si>
    <t xml:space="preserve">Aumento en los costos de operación por cambios en los precios del combustible. </t>
  </si>
  <si>
    <t>Buena relacion de trabajo con los entes gubernamentales</t>
  </si>
  <si>
    <t>Cambios en la normatividad que aplica para la empresa.</t>
  </si>
  <si>
    <t>Posibildad de acceder  a los recursos de los fondos de apoyo financiero ( FAZNI), para la ejecución de proyectos de expansión</t>
  </si>
  <si>
    <t>Orden publico que pueda afectar la prestación del servicio.</t>
  </si>
  <si>
    <t>Buena cultura de pago en la capital del departamento (Inirida)</t>
  </si>
  <si>
    <t>Percepcion negativa de los usuarios relacionado con la prestación del servicio de energia electrica</t>
  </si>
  <si>
    <t xml:space="preserve">Experiencia de la empresa en el sector. </t>
  </si>
  <si>
    <t xml:space="preserve">Litigios que tiene la empresa con terceros </t>
  </si>
  <si>
    <t>Ampliación de la cobertura</t>
  </si>
  <si>
    <t>Situacion economica, lo cual puede afectar el pago oportuno de los usuarios.</t>
  </si>
  <si>
    <t>Acceso a formación virtual que disminuye los costos tiempos de la formación, garantizando el continuo aprendizaje de los colaboradores.</t>
  </si>
  <si>
    <t>Altos costos del Kw/h para el usuario final, teniendo en cuenta la referencia del SIN mas cercano ( San Jose del Guaviare)</t>
  </si>
  <si>
    <t>Aumento de la demanda por el desarrollo turistico y dinamica del mercado.</t>
  </si>
  <si>
    <t>Sanciones generadas por elcincumplimiento a la regulación</t>
  </si>
  <si>
    <t>Posible ampliación del portafolio de negocios de la empresa.</t>
  </si>
  <si>
    <t>Lecturas de baja calidad ( no reales) por manipulacion de sofware</t>
  </si>
  <si>
    <t>Mejoramiento del servicio de alumbrado público.</t>
  </si>
  <si>
    <t>Pasivo Ministerio de Minas y energia.</t>
  </si>
  <si>
    <t xml:space="preserve">Transformación digiltal y la analitica avanzada en datos </t>
  </si>
  <si>
    <t xml:space="preserve"> Fluctuaciones del consumo de energía por parte de los usuarios</t>
  </si>
  <si>
    <t xml:space="preserve">Adecuada gestion de activos </t>
  </si>
  <si>
    <t>Conexiones fraudulentas por parte de la comunidad o Manipulación de infraestrucutura electrica.</t>
  </si>
  <si>
    <t>Acceso a recursos de diveresas fuentes, mediante la estrucuturación de proyectos sostenibles</t>
  </si>
  <si>
    <t>Parque generador obsoleto.</t>
  </si>
  <si>
    <t>La posibilidad de la ejecución de proyectos en otras zonas del pais</t>
  </si>
  <si>
    <t>DEBILIDADES</t>
  </si>
  <si>
    <t>No existe claridad en las funciones por partes de los empleados</t>
  </si>
  <si>
    <t>Poco personal técnico que realza labores de mantenimiento matrículas y reconexiones.</t>
  </si>
  <si>
    <t>Baja disponibilidad de recursos humanos,logísticos económicos para realizar el evantamiento de insumos (información de campo para la formulación de proyectos.</t>
  </si>
  <si>
    <t>Incentivos gubernamentales limitados</t>
  </si>
  <si>
    <t>ESTRATEGIAS FO</t>
  </si>
  <si>
    <t>ESTRATEGIAS DO</t>
  </si>
  <si>
    <t>Expandir la operación hacia nuevos mercados utilizando la infraestructura ya establecida, ofreciendo soluciones de energía confiables y sostenibles en áreas donde la infraestructura es limitada.</t>
  </si>
  <si>
    <t>Implementar un programa de capacitación que incluya la definición de roles y responsabilidades claras para los empleados, utilizando plataformas de formación virtual. Esto ayudará a mejorar la claridad sobre las funciones de cada persona en la organización.</t>
  </si>
  <si>
    <t xml:space="preserve">Aprovechar el conocimiento del mercado para desarrollar programas educativos e iniciativas que promuevan el uso responsable y sostenible de la energía, alineándose con el creciente interés por la sostenibilidad.
</t>
  </si>
  <si>
    <t>Desarrollar un proyecto para diversificar la matriz energética mediante la instalación de paneles solares, aprovechando incentivos gubernamentales y tecnología de vanguardia, reduciendo la dependencia del diésel y promoviendo la sostenibilidad.</t>
  </si>
  <si>
    <t>Colaborar con el gobierno para implementar proyectos que mejoren aún más el servicio, aprovechando incentivos para expandir y modernizar la infraestructura eléctrica.</t>
  </si>
  <si>
    <t>Establecer alianzas con empresas especializadas en gestión documental para implementar un sistema que cumpla con las normativas vigentes, mejorando la eficiencia y la conformidad regulatoria.</t>
  </si>
  <si>
    <t>Invertir en la implementación de paneles solares y otras fuentes de energía renovables para diversificar la matriz energética y captar un segmento creciente de clientes interesados en energía limpia.</t>
  </si>
  <si>
    <t>Implementar un programa de mejora continua del servicio, considerando las necesidades específicas del sector turístico, aumentando la calidad del servicio ofrecido a los usuarios.</t>
  </si>
  <si>
    <t>tilizar la experiencia acumulada para liderar proyectos de electrificación en regiones apartadas, aprovechando el conocimiento en operaciones en circunstancias desafiantes.</t>
  </si>
  <si>
    <t>Establecer un sistema de evaluación y seguimiento de competencias, complementado con formación continua, para aumentar las habilidades del personal y su rendimiento laboral.</t>
  </si>
  <si>
    <t xml:space="preserve">Formar alianzas con otras empresas del sector y organizaciones locales para mejorar la cobertura y los servicios a través de la colaboración y el intercambio de recursos.
</t>
  </si>
  <si>
    <t>Desarrollar proyectos que se alineen con los criterios de financiación de FAZNI para mejorar la infraestructura y los recursos disponibles, potenciando así el crecimiento y mejorando la eficiencia operativa.</t>
  </si>
  <si>
    <t xml:space="preserve">Desarrollar campañas de marketing que resalten la eficiencia y efectividad de EMELCE S.A. en la gestión de cobro y el uso responsable de la energía, incentivando a los clientes adecuados a que continúen sus pagos al día.
</t>
  </si>
  <si>
    <t>Implementar un sistema de evaluación del desempeño que permita identificar las necesidades de capacitación de los colaboradores y facilitar su formación a través de plataformas virtuales.</t>
  </si>
  <si>
    <t>Implementar programas de formación virtual para el personal, aprovechando la estabilidad laboral y el compromiso, para desarrollar aún más sus habilidades técnicas y de servicio al cliente</t>
  </si>
  <si>
    <t>Realizar encuestas y análisis del clima laboral para identificar áreas de mejora, lo que a su vez puede optimizar la atención de la demanda del servicio y contribuir positivamente al ambiente de trabajo.</t>
  </si>
  <si>
    <t>Mejorar las plataformas existentes y el uso de datos analíticos para optimizar la experiencia del cliente en la gestión de pagos y servicios, identificando patrones que ayuden a personalizar las ofertas.</t>
  </si>
  <si>
    <t>Desarrollar un sistema de gestión de activos que permita un seguimiento y control más efectivo de la infraestructura, asegurando que se aprovechen los recursos existentes de manera óptima.</t>
  </si>
  <si>
    <t>Continuar con la expansión del servicio hacia comunidades no atendidas, utilizando la infraestructura y experiencia existente para alcanzar nuevos clientes.</t>
  </si>
  <si>
    <t>Establecer un canal de comunicación interno robusto para la formación de grupos de trabajo que se encarguen de mantener actualizada la información transversal sobre cambios y procesos, fomentando una cultura de colaboración.</t>
  </si>
  <si>
    <t>Establecer relaciones sólidas con inversionistas y agencias gubernamentales para acceder a fondos que permitan el desarrollo de proyectos sostenibles y de expansión.</t>
  </si>
  <si>
    <t>Invertir en actualizar y mejorar los sistemas de seguridad de software, realizando auditorías y adoptando nuevas tecnologías para proteger la información y los procesos críticos de la empresa</t>
  </si>
  <si>
    <t xml:space="preserve">Colaborar estrechamente con estos entes para acceder a financiación para proyectos que favorezcan la transición hacia fuentes de energía más sostenibles y renovar la infraestructura existente.
</t>
  </si>
  <si>
    <t>Implementar un plan de inversión que priorice las áreas con mayor potencial de crecimiento, utilizando un enfoque basado en datos para realizar inversiones estratégicas que faciliten la expansión en nuevos mercados</t>
  </si>
  <si>
    <t>Invertir en la actualización tecnológica de procesos y sistemas, para mantener la posición de liderazgo y asegurar una respuesta rápida a los cambios del mercado.</t>
  </si>
  <si>
    <t>Aprovechar tecnologías de monitoreo avanzadas para hacer un seguimiento en tiempo real del estado de los activos y planificar su mantenimiento preventivo, mejorando la eficiencia operativa.</t>
  </si>
  <si>
    <t>Utilizar el conocimiento en gestión de activos para desarrollar proyectos que mejoren la infraestructura de alumbrado público en colaboración con los gobiernos locales.</t>
  </si>
  <si>
    <t>Realizar encuestas periódicas para medir el clima laboral y utilizar los resultados para mejorar el entorno de trabajo, al mismo tiempo que se promueve la responsabilidad social de la empresa hacia la comunidad.</t>
  </si>
  <si>
    <t xml:space="preserve">Fortalecer el equipo legal y crear protocolos que optimicen la respuesta ante litigios, invirtiendo en formación del personal en aspectos normativos y legales relevantes para prevenir conflictos.
</t>
  </si>
  <si>
    <t> Establecer una revisión anual del manual de procedimientos, asegurando que se incluyan las actualizaciones necesarias, y capacitar al personal en el uso de estos procedimientos.</t>
  </si>
  <si>
    <t>Desarrollar un programa de formación continua que contemple múltiples áreas, desde la atención al cliente hasta la gestión de tecnología, asegurando que todos los colaboradores estén bien capacitados.</t>
  </si>
  <si>
    <t>Fomentar un cambio cultural hacia una mentalidad más abierta y cooperativa, utilizando alianzas estratégicas para diversificar los servicios y aprender de otros participantes del mercado.</t>
  </si>
  <si>
    <t>Identificar y formar alianzas con instituciones educativas para reclutar y capacitar nuevos talentos, contribuyendo a la capacitación del personal técnico requerido.</t>
  </si>
  <si>
    <t>Implementar tecnología de gestión de proyectos que permita optimizar la utilización de los recursos y gestionar de manera eficiente el levantamiento de insumos.</t>
  </si>
  <si>
    <t>Acceso s recursos de diversos fuentes, mediante la estrucuturación de proyectos sostenibles.</t>
  </si>
  <si>
    <t>Establecer protocolos claros sobre las responsabilidades de informes y pagos, utilizando la buena cultura de pago de los usuarios como modelo para fomentar el cumplimiento.</t>
  </si>
  <si>
    <t>La posibilidad de la ejecución de proyectos en otras zonas del pais.</t>
  </si>
  <si>
    <t>Aprovechar los cambios en la normativa y políticas energéticas para actualizar el reglamento interno y que se alinee con las mejores prácticas del sector.</t>
  </si>
  <si>
    <t>Explorar fondos gubernamentales y asociaciones con entidades locales en nuevas áreas para obtener recursos que faciliten la recolección de datos para proyectos de expansión.</t>
  </si>
  <si>
    <t>AMENANZAS</t>
  </si>
  <si>
    <t>ESTRATEGIAS FA</t>
  </si>
  <si>
    <t>ESTRATEGIAS DA</t>
  </si>
  <si>
    <t xml:space="preserve">Utilizar la infraestructura existente para realizar un diagnóstico preciso sobre las necesidades de capacidad adicional y planificar inversiones en ampliaciones o mejoras, anticipando la demanda futura.
</t>
  </si>
  <si>
    <t xml:space="preserve"> Establecer un manual de funciones y roles claros para todos los empleados, acompañado de sesiones de inducción y capacitación sobre sus responsabilidades. Esto ayudará a alinear las expectativas y mejorar la eficiencia del servicio</t>
  </si>
  <si>
    <t>Implementar un programa de evaluación continua de las necesidades energéticas en comunidades específicas, creando soluciones personalizadas y miniredes que se adapten a los requerimientos locales.</t>
  </si>
  <si>
    <t xml:space="preserve">Investigar e implementar fuentes de energía renovable y alternativas al diésel, como la energía solar , para diversificar las fuentes de energía y reducir costos de operación.
</t>
  </si>
  <si>
    <t>Aprovechar el historial de servicio confiable para establecer una campaña de comunicación que resalte la eficiencia y calidad del servicio, así como testimonios positivos de los usuarios.</t>
  </si>
  <si>
    <t>Desarrollar un sistema de gestión documental que cumpla con las normativas y establezca protocolos claros para la organización y acceso a la información.</t>
  </si>
  <si>
    <t>Expandir la producción de energía renovable como una respuesta a las preocupaciones ambientales y al cambio climático, combinando fuentes como solar , y promocionando el compromiso con la sostenibilidad ante los usuarios.</t>
  </si>
  <si>
    <t xml:space="preserve">Implementar un programa de mejora continua que incluya la evaluación periódica del servicio y encuestas de satisfacción del cliente para identificar áreas de mejora.
</t>
  </si>
  <si>
    <t>Diferenciarse de la competencia al continuar desarrollando infraestructura y soluciones adaptadas a zonas no interconectadas, ofreciendo un servicio que sea visto como esencial y único en el mercado.</t>
  </si>
  <si>
    <t xml:space="preserve">Buscar alianzas estratégicas y financiamiento externo, así como la optimización de recursos internos, para mejorar los recursos técnicos y financieros disponibles.
</t>
  </si>
  <si>
    <t xml:space="preserve">Utilizar la eficiencia energética y la reducción de pérdidas como una herramienta de marketing para destacar la sostenibilidad y reducir el impacto financiero en momentos de aumentos de precios.
</t>
  </si>
  <si>
    <t>Diseñar e implementar un sistema de evaluación de desempeño que permita medir y desarrollar las competencias de los colaboradores con un enfoque en mejora continua</t>
  </si>
  <si>
    <t>Fortalecer la imagen de la empresa como un socio estable y confiable en la región, promoviendo inversiones en proyectos que generen empleo y mejoren la infraestructura local, incluso en tiempos de crisis.</t>
  </si>
  <si>
    <t>Implementar herramientas de comunicación interna efectivas, como plataformas digitales y reuniones periódicas para asegurar que todos los empleados estén informados sobre cambios y actualizaciones</t>
  </si>
  <si>
    <t xml:space="preserve">Fomentar una cultura de aprendizaje y capacitación continua para que el personal se mantenga actualizado sobre nueva tecnología, garantizando que la empresa no se quede atrás en innovación.
</t>
  </si>
  <si>
    <t>Realizar auditorías de seguridad y actualizar todos los sistemas de software, especialmente aquellos relacionados con la facturación y la nómina, para proteger la información sensible de la empres</t>
  </si>
  <si>
    <t>Implementar medidas de seguridad y accesibilidad en línea para que los clientes puedan realizar pagos y gestionar su servicio sin importar las condiciones del entorno.</t>
  </si>
  <si>
    <t>Desarrollar un plan estratégico de inversiones a largo plazo que contemple posibles fluctuaciones del mercado y cambios normativos, asegurando que la empresa esté siempre preparada.</t>
  </si>
  <si>
    <t xml:space="preserve">Establecer opciones de pago flexibles y programas de apoyo para usuarios con dificultades económicas, fomentando la lealtad y mejorando la recuperación del recaudo.
</t>
  </si>
  <si>
    <t xml:space="preserve">stablecer un plan regular de mantenimiento y actualización de activos eléctricos para garantizar que se mantengan operativos y eficientes.
</t>
  </si>
  <si>
    <t>Fortalecer el equipo legal y los protocolos internos para prevenir y manejar litigios de manera eficiente, minimizando el riesgo de impactos financieros severos.</t>
  </si>
  <si>
    <t>Implementar encuestas de clima laboral de manera regular y crear un comité que supervise el bienestar de los empleados.</t>
  </si>
  <si>
    <t>Promover una comunicación activa con la comunidad para informar sobre prácticas seguras y legales en el uso de la electricidad, implicándolos en la vigilancia y mantenimiento de las infraestructuras.</t>
  </si>
  <si>
    <t>Asignar responsabilidades a un equipo para revisar y actualizar el manual de procedimientos de manera continua, asegurando que sea un documento vivo.</t>
  </si>
  <si>
    <t>Mantener altos estándares de conformidad con la normativa vigente, utilizando la alta cobertura como un medio de garantizar cumplimiento y evitar sanciones.</t>
  </si>
  <si>
    <t xml:space="preserve"> Implementar un programa de capacitación integral que incluya formación técnica, atención al cliente y procesos internos, y establecer una cultura de aprendizaje continuo.</t>
  </si>
  <si>
    <t xml:space="preserve">Mantener diálogo continuo y colaborativo con reguladores para anticipar cambios normativos, asegurando que la empresa esté bien informada y adaptada a nuevas condiciones.
</t>
  </si>
  <si>
    <t xml:space="preserve">Fomentar un entorno más abierto a la competencia y la innovación, ofreciendo incentivos para nuevas ideas y mejora continua entre los empleados.
</t>
  </si>
  <si>
    <t>Utilizar el sistema integrado para monitorear y analizar patrones de consumo, permitiendo adaptaciones rápidas en las operaciones para mitigar impactos por fluctuaciones en la demanda.</t>
  </si>
  <si>
    <t xml:space="preserve">Capacitar al personal existente y considerar la contratación de personal técnico especializado a través de convenios con instituciones educativas.
</t>
  </si>
  <si>
    <t>Fortalecer la relación con comunidades locales y asociaciones para obtener voluntarios o ayuda en la recolección de datos de campo.</t>
  </si>
  <si>
    <t>Lecturas de baja calidad (no reales) por manipulacion de sofware</t>
  </si>
  <si>
    <t>Definir y comunicar con claridad las responsabilidades respecto a informes y pagos mediante un marco de gestión que detalle las obligaciones de cada área.</t>
  </si>
  <si>
    <t xml:space="preserve">Revisar y actualizar el reglamento interno de trabajo cada año, asegurando la inclusión de aspectos disciplinarios y cambios en la legislación.
</t>
  </si>
  <si>
    <t>Buscar financiamiento externo, como subvenciones o financiación de proyectos, para declarante recursos adicionales para la recolección de información.</t>
  </si>
  <si>
    <t>Implementar un programa educativo dirigido a la comunidad sobre la importancia de las conexiones legales y la seguridad energética, además de mejorar la vigilancia y el mantenimiento de la infraestructura.</t>
  </si>
  <si>
    <t xml:space="preserve">PERIODO : </t>
  </si>
  <si>
    <t>Qué y Cómo decidimos HACERLO:</t>
  </si>
  <si>
    <t>Objetivos estratégicos</t>
  </si>
  <si>
    <t xml:space="preserve">Estrategias corporativas para lograr los objetivos
</t>
  </si>
  <si>
    <t>CRONOGRAMA DE EJECUCIÓN REAL DE LA ACTIVIDAD</t>
  </si>
  <si>
    <t>OBSERVACIONES</t>
  </si>
  <si>
    <t>Trimestre 1 (ENE-MAR)</t>
  </si>
  <si>
    <t>Trimestre 2 (MAY-JUN)</t>
  </si>
  <si>
    <t>Trimestre 3 (JUL-SEP)</t>
  </si>
  <si>
    <t>Trimestre 4 (OCT-DIC)</t>
  </si>
  <si>
    <t>Acciones y decisiones</t>
  </si>
  <si>
    <t>Responsable(s)</t>
  </si>
  <si>
    <t>P</t>
  </si>
  <si>
    <t>E</t>
  </si>
  <si>
    <t>FORTALECER LA SOSTENIBILIDAD ECONOMICA</t>
  </si>
  <si>
    <t xml:space="preserve">Desarrollo del comité financiero </t>
  </si>
  <si>
    <t>Lider financiero y contable.</t>
  </si>
  <si>
    <t xml:space="preserve">Dar cumplimiento a la decisión empresarial No 192 de 2022 "por cual se implementa directrices para el otorgamiento de créditos o financiacion, acuerdos de pago y para la recuperació de la cartera". </t>
  </si>
  <si>
    <t>Lider administrativo y comercial.</t>
  </si>
  <si>
    <t>Desarrollo comite de cartera</t>
  </si>
  <si>
    <t xml:space="preserve">Efectuar la baja de elementos y bienes inservibles y sin rotación de EMELCE  S.A. E.S.P. </t>
  </si>
  <si>
    <t>Lider administrativo y comercial/ almacenista.</t>
  </si>
  <si>
    <t xml:space="preserve">Efectuar conciliación mensual por concepto de pagos con las entidades que han suscrito convenios de recaudo con la empresa. </t>
  </si>
  <si>
    <t>Efectuar conciliación mensual con las empresas que han suscrito contratos o convenio exequiales.</t>
  </si>
  <si>
    <t>Lider administrativo y comercial /Jefe de facturación</t>
  </si>
  <si>
    <t>Efectuar conciliación mensual para convenio de facturación conjunta.</t>
  </si>
  <si>
    <t xml:space="preserve">Desarrollo Comité financiero </t>
  </si>
  <si>
    <t xml:space="preserve">Realizar conciliación de la cartera comercial para compararla con la contable </t>
  </si>
  <si>
    <t>Seguimiento - cargue información SUI (información Financiera)</t>
  </si>
  <si>
    <t>Realizar cargue de contratación a la  plataforma SIA observa</t>
  </si>
  <si>
    <t>Tesorera (presupuesto)</t>
  </si>
  <si>
    <t>Matriz Programación de vacaciones.</t>
  </si>
  <si>
    <t>Realizar cargue de información CHIP del informe CUIPO</t>
  </si>
  <si>
    <t>Realizar cargue de información CHIP financiera</t>
  </si>
  <si>
    <t>Realizar presentación y declaración de impuestos DIAN</t>
  </si>
  <si>
    <t>Gestionar cuentas de cobro a las empresas que hacen uso de la infraestrucutura electrica, para telecomunicaciones.</t>
  </si>
  <si>
    <t>Lider de Generación y distribución/ Apoyo profesional admon</t>
  </si>
  <si>
    <t>Gestionar cuenta de cobro convenio No GENSA - EMELCE , mantenimiento red circuito No 5.</t>
  </si>
  <si>
    <t>Lider de Generación y distribución/ Apoyo Ambiental</t>
  </si>
  <si>
    <t xml:space="preserve">Realizar seguimiento a los inventarios y depuraciòn de los mismos por daños o cumplimiento de su vida util, asignados a los trabajadores de la empresa </t>
  </si>
  <si>
    <t>Almacenista</t>
  </si>
  <si>
    <t>Actualizar tasas de interes para los negocios de la empresa,</t>
  </si>
  <si>
    <t>Gerencia General/ Lider de administrativo/ comercial/Lider contable y Financiero</t>
  </si>
  <si>
    <t>Gestionar subsidios por menores tarifas ante el Ministerio de Minas y Energia.</t>
  </si>
  <si>
    <t>Gerencia General</t>
  </si>
  <si>
    <t xml:space="preserve">Crear establecer, documentar el procedimiento para horas extras. </t>
  </si>
  <si>
    <t>Realizar proceso de criticas en la facturación.</t>
  </si>
  <si>
    <t>Lider administrativo y comercial/ jefe de facturación.</t>
  </si>
  <si>
    <t>Actualizar matriz de alumbrado publico, notificar al municipio.</t>
  </si>
  <si>
    <t>Lider administrativo y comercial /Jefe de comercialización</t>
  </si>
  <si>
    <t>Implementar plan de capacitaciones</t>
  </si>
  <si>
    <t>Formular  plan de capacitaciones</t>
  </si>
  <si>
    <t>Efectuar exámenes Médico ocupacionales</t>
  </si>
  <si>
    <t>Actualizar el reglamente interno de trabajo.</t>
  </si>
  <si>
    <t>Secretaria Juridica.</t>
  </si>
  <si>
    <t>Realizar Induccion y reinduccion al personal</t>
  </si>
  <si>
    <t>Actualización curso de alturas</t>
  </si>
  <si>
    <t>Lider administrativo y comercial /apoyo SST</t>
  </si>
  <si>
    <t>Certiicación de competencias riesgo electrico- resolución 5018 del 2019.</t>
  </si>
  <si>
    <t>Lider de Generación y distribució/ Lider administrativo y comercial /apoyo SST</t>
  </si>
  <si>
    <t>Ejecución plan de trabajo SG-SST</t>
  </si>
  <si>
    <t>Lider administrativo y comercialización/apoyo SST</t>
  </si>
  <si>
    <t>Formular plan de auditorias</t>
  </si>
  <si>
    <t>Control Interno</t>
  </si>
  <si>
    <t xml:space="preserve">Realizar cronograma anual de informes de ley, informar sobre el particular y publicar a traves de medios internos. </t>
  </si>
  <si>
    <t xml:space="preserve">Control interno </t>
  </si>
  <si>
    <t xml:space="preserve">Ejecutar plan de auditorias </t>
  </si>
  <si>
    <t xml:space="preserve">Realizar informe de seguimiento PQR </t>
  </si>
  <si>
    <t>Realizar inventario iluminacion alumbrado publico Led con la respectiva codificacion y Georeferenciación.</t>
  </si>
  <si>
    <t>Jefe Operativo</t>
  </si>
  <si>
    <t>Formular plan de contingencia para la prestación del servicio de energia 2025.</t>
  </si>
  <si>
    <t>Lider de Generación y distribución/apoyo ingeniero elctricista.</t>
  </si>
  <si>
    <t>Implementar Res Creg 038 de 2018.</t>
  </si>
  <si>
    <t>Realizar inspecciones aleatorias 1 vez por mes a los trabajos en la red realizada por las cuadrillas de técnicos elécticistas</t>
  </si>
  <si>
    <t>Lider de Generación y distribución/Jefe operativo/ apoyo ingeniero electricista/apoyo SST</t>
  </si>
  <si>
    <t>Implementar el  plan de gestión integral de residuos solidos.</t>
  </si>
  <si>
    <t>Lider de Generación y distribución/ Apoyo profesional ambiental.</t>
  </si>
  <si>
    <t>Actualizar informe de alumbrado publico.</t>
  </si>
  <si>
    <t>Lider de Generación y distribución/ Jefe operativo</t>
  </si>
  <si>
    <t>Seguimiento gasto de combustible zonas.</t>
  </si>
  <si>
    <t>Lider de Generación y distribución/ Apoyo ingeniero electricista</t>
  </si>
  <si>
    <t>Actualización decision empresarial No 046 de 2016, Actualización circular externa No 001 de 2014.</t>
  </si>
  <si>
    <t>Lider de Generación y distribución/apoyo ingeniero electricista.</t>
  </si>
  <si>
    <t xml:space="preserve">Desarrollar reunión de seguimiento del contrato de perdidas de energia </t>
  </si>
  <si>
    <t>Lider de Generación y distribución/ apoyo perdidas de energia.</t>
  </si>
  <si>
    <t>Realizar convenio con una empresa gestora para la disposición final de residuos y aparatos eléctrB62:B63icos y electrónicos RAEE, y disposición final de residuos peligrosos RESPEL.</t>
  </si>
  <si>
    <t>Lider de Generación y distribución/apoyo profesional ambiental.</t>
  </si>
  <si>
    <r>
      <rPr>
        <sz val="16"/>
        <color indexed="8"/>
        <rFont val="Century Gothic"/>
        <family val="2"/>
      </rPr>
      <t xml:space="preserve">Presentación de Informes semestrales al IPSE, Ministerio de Minas y energia de contratos especiales de aporte ( 147 de 2022, 148 de 2022, 043 de ,a especiales sobre la gestión de AOM ambiental respecto al RESPEL Y RAEE,  </t>
    </r>
  </si>
  <si>
    <t>Lider de Generación y distribución/apoyo ingeniero electricista/ apoyo profesional ambiental</t>
  </si>
  <si>
    <t>Reacondicionamiento y puesta punto los  sistema de medicion para parques o granjas hibridos.</t>
  </si>
  <si>
    <t>Lider de Generación y distribución/ ingeniero apoyo electricista.</t>
  </si>
  <si>
    <t>Realizar inspecciones aleatorias al contratista de perdidas de energia.</t>
  </si>
  <si>
    <t>Lider de Generación y distribución/ jefe operativo.</t>
  </si>
  <si>
    <t>Formula el plan de operación de redes electricas de EMELCE S.A,.E.S.P.</t>
  </si>
  <si>
    <t>Desarrollo comité de gestión inirida</t>
  </si>
  <si>
    <t>Lider de Generación y distribución. -Lider administrativo y comercial.</t>
  </si>
  <si>
    <t xml:space="preserve">Desarrollo comité de gestión Barrancominas </t>
  </si>
  <si>
    <t>Desarrollo comité de gestión zonas rurales y dispersas.</t>
  </si>
  <si>
    <t>Realizar censo georreferenciado de usuarios conectados a transformadores con base de datos.</t>
  </si>
  <si>
    <t>Lider de generacion y distribucion/jefe de operatvo</t>
  </si>
  <si>
    <t>Realizar inspecciones por consumos anormales</t>
  </si>
  <si>
    <t>Verificación y actualización de tarifas de los servicios adicionales, como reconexiones,instalación de medidores, nuevas conexiones. (DECISIÓN EMPRESARIAL No. AC 20253000000075)</t>
  </si>
  <si>
    <t>Lider de administrativo y comercial- Lider de Generación y Distribución/apoyo ingeniero electricista.</t>
  </si>
  <si>
    <t>Desarrollo comité de gestión de calidad.</t>
  </si>
  <si>
    <t xml:space="preserve">Lider control interno </t>
  </si>
  <si>
    <t xml:space="preserve">Desarrollo comité de supervisión de contratos y convenios </t>
  </si>
  <si>
    <t>Capacitar a los administradores o supervisores de contrato sobre la reevaluación de proveedores</t>
  </si>
  <si>
    <t xml:space="preserve">Promocionar la sensibilización sobre el uso racional de energia </t>
  </si>
  <si>
    <t>Lider de administrativo y comercial/Apoyo comunicaciones.</t>
  </si>
  <si>
    <t>Evaluar la calidad  del servicio a traves de las encuestas de satisfacción.</t>
  </si>
  <si>
    <t>Lider de administrativo y comercial/ jefe de facturación.</t>
  </si>
  <si>
    <t>Generar informe de consumos anormales y dirigir al area operativa</t>
  </si>
  <si>
    <t>Lider administrativo y comercial  /jefe de facturación.</t>
  </si>
  <si>
    <t>Difundir y promocionar el uso Atención y orientación a los ciudadanos a través de las líneas de atención al usuario y medios de comunicación disponibles en redes sociales y web.</t>
  </si>
  <si>
    <t>Normalización de acometidas para suscriptores de Barrancominas</t>
  </si>
  <si>
    <t xml:space="preserve">Lider de Generación y Distribución/ Lider sede Barrancominas </t>
  </si>
  <si>
    <t xml:space="preserve">Actualizar los invententarios del archivo central </t>
  </si>
  <si>
    <t>Lider de administrativo y comercial/ gestión documental.</t>
  </si>
  <si>
    <t>Actualizar manual de funciones.</t>
  </si>
  <si>
    <t>Lider de administrativo y comercial.</t>
  </si>
  <si>
    <t xml:space="preserve">Actualizar el manual de procedimientos </t>
  </si>
  <si>
    <t>Actualizar   el sistema de gestión documental.</t>
  </si>
  <si>
    <t>Implementar el sistema de gestión documental.</t>
  </si>
  <si>
    <t>Crear los procedimientos del sistema de gestión documental  de acuerdo a los lineamientos del archivo general de la nación.</t>
  </si>
  <si>
    <t>Lider de administrativo y comercial/gestión documental.</t>
  </si>
  <si>
    <t>Crear el manual de almacen.</t>
  </si>
  <si>
    <t>Lider de administrativo y comercial/ Almacenista.</t>
  </si>
  <si>
    <t>Realizar inspecciones locativas y elementos de protección personal.</t>
  </si>
  <si>
    <t>Lider de administrativo y comercial/ apoyo SST</t>
  </si>
  <si>
    <t>Crear el procedimiento de calculo de la estructura tarifaria.</t>
  </si>
  <si>
    <t>Lider de administrativo y comercial/jefe de facturación.</t>
  </si>
  <si>
    <t>Promocionar la mejora de la imagen de la empresa e implementar un plan de publicidad a traves de diferentes medios posicionando las marcas de la Empresa.</t>
  </si>
  <si>
    <t>Formular el plan de responsabilidad social empresarial, de acuerdo a la naturaleza de EMELCE S.A.,E.S.P.</t>
  </si>
  <si>
    <t>Lider de administrativo y comercial/apoyo SST</t>
  </si>
  <si>
    <t xml:space="preserve">Diseñar y ejecutar campaña de los derechos y deberes de los usuarios </t>
  </si>
  <si>
    <t>Lider de administrativo y comercial/apoyo comunicaciones .</t>
  </si>
  <si>
    <t>Crear plan de comunicaciones de EMELCE S.A.,E.S.P.</t>
  </si>
  <si>
    <t>Ejecutar el plan de comunicaciones de EMELCE S.A.,E.S.P.</t>
  </si>
  <si>
    <t>Documentar el procedimiento de recepcion y trámites de fallas del servicio reportadas por el usuario.</t>
  </si>
  <si>
    <t>Generar la georeferenciación de los suscriptores del mercado de Inirida.</t>
  </si>
  <si>
    <t>Calcular mensualmente el indice de perdidas de energia de acuerdo con la normatividad que aplica para la empresa.</t>
  </si>
  <si>
    <t xml:space="preserve">Realizar mensualmente la publicación de las  Tarifas (firma) a todos los grupos de interés a traves de los canales de la empresa. </t>
  </si>
  <si>
    <t>Proporcionar información adicional al usuario, sobre el uso eficiente de la energia entre otros, en el reverso de las facturas.</t>
  </si>
  <si>
    <t>Lider de administrativo y comercial/jefe de facturación/apoyo comunicaciones.</t>
  </si>
  <si>
    <t>Evaluación del cumplimiento minimo de requisitos establecidos en el art 42 de la res creg 108 de 1997 y art 147 de la ley 142 de 1994.</t>
  </si>
  <si>
    <t>Reubicar oficina de atencion al cliente, sede Barrancominas.</t>
  </si>
  <si>
    <t>Gerente General/lider administrativo y comercial.</t>
  </si>
  <si>
    <t>Georeferenciacion de los suscriptores en Barrancominas</t>
  </si>
  <si>
    <t>Capacitación a funcionarios de Barrancominas en PQR</t>
  </si>
  <si>
    <t>Seguimiento cargue información SUI</t>
  </si>
  <si>
    <t>Cargar oportunamente la información al SUI</t>
  </si>
  <si>
    <t>Integrar al sistema de gestión integrado, un manual de procedimiento, protocolo, guia o instructivo detallado que aborde la validación de información de GENSA, operación en localidades menores,calculo del CU, reporte de información al SUI,reporte de conciliación de subsidios,actualización de procedimientos pqr</t>
  </si>
  <si>
    <t>Diseñar programa de seguridad Vial.</t>
  </si>
  <si>
    <t>Diseñar y ejecutar una Campaña Digital de Prevención de Riesgos Eléctricos</t>
  </si>
  <si>
    <t>Lider de administrativo y comercial/apoyo SST/ equipo comunicaciones.</t>
  </si>
  <si>
    <t>Formular el plan de mantenimiento de equipos de computo, impresoras, redes y servidores</t>
  </si>
  <si>
    <t>Lider de administrativo/Almacenista</t>
  </si>
  <si>
    <t>Realizar reuniones con barrios y sectores de la comunidad.</t>
  </si>
  <si>
    <t>Lider administrativo y comercial/jefe de facturación</t>
  </si>
  <si>
    <t>Realizar actividades de promoción y prevención de estilos de vida saludable.</t>
  </si>
  <si>
    <t>Capacitar a los integrantes del COPASST para el cumplimiento efectivo de sus responsabilidades que les asigna la Ley.</t>
  </si>
  <si>
    <t>Verificar los perfiles laborales de los colaboradores frente a los perfiles establecidos en el manual de funciones,</t>
  </si>
  <si>
    <t xml:space="preserve"> </t>
  </si>
  <si>
    <t>Gestionar el aplicativo con Bancolombia para pago del servicio de energia electrica.</t>
  </si>
  <si>
    <t>Analisis administrativo y financiero de la cadenas de valor empresariales, por proceso y por mercado relevante.</t>
  </si>
  <si>
    <t>Gerente General.</t>
  </si>
  <si>
    <t xml:space="preserve">Implementar el sistema de información y atención al usuario (digiturno) en la sede principal </t>
  </si>
  <si>
    <t xml:space="preserve">Cargue informe aplicativo SIA observa </t>
  </si>
  <si>
    <t xml:space="preserve">Incentivar a traves de reuniones el autocontrol por parte de los colaboradores </t>
  </si>
  <si>
    <t>Realizar junto con los lideres y encargados de procesos los planes de mejoramiento producto de las auditorias realizadas.</t>
  </si>
  <si>
    <t xml:space="preserve">Reaizar seguimiento de control notas contables </t>
  </si>
  <si>
    <t xml:space="preserve">Revisión nomina EMELCE </t>
  </si>
  <si>
    <t xml:space="preserve">FORTALECER LA PLANEACIÓN Y EJECUCIÓN DE LAS INVERSIONES </t>
  </si>
  <si>
    <t>Implementar sistemas de protecciones mercado Inirida</t>
  </si>
  <si>
    <t>Gerente General/Lider Generación y Distribución/ apoyo ingeniero electricista.</t>
  </si>
  <si>
    <t>Implementar proyecto Piloto AMI</t>
  </si>
  <si>
    <t>Implemntación primera fase para la creación del centro de control de la infraestrucutura electrica de EMELCE.</t>
  </si>
  <si>
    <t>Lider de generacion y distribucion/apoyo ingeniero electricista</t>
  </si>
  <si>
    <t>Estructuración proyecto para modernización de la matriz energetica en el mercado de EMELCE S.A.,E.S.P.</t>
  </si>
  <si>
    <t>Modernizacion redes de media y baja tensión.</t>
  </si>
  <si>
    <t>Formular el plan de mantenimiento preventivo y correctivo en las localidades con generacion Diesel y con generacion fotovoltaica.</t>
  </si>
  <si>
    <t>Ejecutar  el plan de mantenimiento preventivo y correctivo en las localidades con generacion Diesel y con generacion fotovoltaica.</t>
  </si>
  <si>
    <t>Formular el Plan de mantenimiento preventivo y correctivo SDL nivel de tension I y II</t>
  </si>
  <si>
    <t>Ejecutar  el Plan de mantenimiento preventivo y correctivo SDL nivel de tension I y II</t>
  </si>
  <si>
    <t>Formular el Plan de mantenimiento preventivo y correctivo de vegetación en el sistema de distribución local.</t>
  </si>
  <si>
    <t>Ejecutar el Plan de mantenimiento preventivo y correctivo de vegetación en el sistema de distribución local. (plan de podas)</t>
  </si>
  <si>
    <t>Identificar  la cantidad de  salidas forzadas y tiempo de 
indisponibilidad de los circuitos I ,II, III, IV y V , del mercado de Inirida para la generación de acciones de reducción de salidas.</t>
  </si>
  <si>
    <t>Estructuración de proyecto de expansión de la cobertura en redes de distribución</t>
  </si>
  <si>
    <t>Actualizar inventario de alumbrado publico</t>
  </si>
  <si>
    <t>Lider de Generación y distribución, Jefe operativo</t>
  </si>
  <si>
    <t xml:space="preserve">Actualizacion de inventarios Electricos ( Transformadores y Postes) </t>
  </si>
  <si>
    <t>Lider de Generación y distribución, Jefe operativo, Lider Administrativo y Comercial, Almacenista, Lider Financiero y Contable</t>
  </si>
  <si>
    <t>Código
Presupuestal</t>
  </si>
  <si>
    <t xml:space="preserve">Presupuesto
Inicial    </t>
  </si>
  <si>
    <t xml:space="preserve">Modificaciones
Periodo       </t>
  </si>
  <si>
    <t xml:space="preserve">Modificaciones
Acumulado     </t>
  </si>
  <si>
    <t xml:space="preserve">Presupuesto
Definitivo </t>
  </si>
  <si>
    <t>Recaudo
Periodo</t>
  </si>
  <si>
    <t>Recaudo
Acumulado</t>
  </si>
  <si>
    <t>Porc
Ejec</t>
  </si>
  <si>
    <t>Saldo por
 Recaudar</t>
  </si>
  <si>
    <t>1                        INGRESOS</t>
  </si>
  <si>
    <t>1.1                      INGRESOS CORRIENTES</t>
  </si>
  <si>
    <t>1.1.02                   INGRESOS NO TRIBUTARIOS</t>
  </si>
  <si>
    <t>1.1.02.05                VENTA DE BIENES Y SERVICIOS</t>
  </si>
  <si>
    <t>1.1.02.05.001            VENTA ESTABLECIMIEN DE MERCADO</t>
  </si>
  <si>
    <t>1.1.02.05.001.06         DISTRIBUCION DE ELECTRICIDAD</t>
  </si>
  <si>
    <t>1.1.02.05.001.06.01      Rec Venta ServEnerg Inirida</t>
  </si>
  <si>
    <t>1.1.02.05.001.06.02      Rec Venta ServEnerg Bcominas</t>
  </si>
  <si>
    <t>1.1.02.05.001.06.03      Rec Venta ServEnerg San Felipe</t>
  </si>
  <si>
    <t>1.1.02.05.001.06.04      Rec Instalaci Nuevas Inirida</t>
  </si>
  <si>
    <t>1.1.02.05.001.06.05      Rec Instalaci Nuevas Bcominas</t>
  </si>
  <si>
    <t>1.1.02.05.001.06.06      Rec Instalaci Nuevas Sn Felipe</t>
  </si>
  <si>
    <t>1.1.02.05.001.06.07      RecXVenta Alumbr Publi Inírida</t>
  </si>
  <si>
    <t>1.1.02.05.001.06.08      RecXVenta Alumb Publi Bcominas</t>
  </si>
  <si>
    <t>1.1.02.05.001.06.09      RecXVenta Alumb Publi SnFelipe</t>
  </si>
  <si>
    <t>1.1.02.05.001.06.10      RecX Reconexiones Inírida</t>
  </si>
  <si>
    <t>1.1.02.05.001.06.11      RecX Reconexiones Bcominas</t>
  </si>
  <si>
    <t>1.1.02.05.001.06.12      RecX Reconexiones San Felipe</t>
  </si>
  <si>
    <t>1.1.02.05.001.06.13      RecX Otros ServEnerg Inirida</t>
  </si>
  <si>
    <t>1.1.02.05.001.06.14      RecX Otros ServEnerg Bcominas</t>
  </si>
  <si>
    <t>1.1.02.05.001.06.15      RecX Otros ServEnerg Sn Felipe</t>
  </si>
  <si>
    <t>1.1.02.05.001.06.16      Rec x men BARRANCOMINAS SISFV</t>
  </si>
  <si>
    <t>1.1.02.05.001.06.17      Recx serv puebl nuev SISFV 141</t>
  </si>
  <si>
    <t>1.1.02.05.001.06.18      Rec servBrisasMiralejoSISFV141</t>
  </si>
  <si>
    <t>1.1.02.05.001.06.19      Rec x servCariben SISFV 141</t>
  </si>
  <si>
    <t>1.1.02.05.001.06.20      Rec x servMirolindo SISFV 141</t>
  </si>
  <si>
    <t>1.1.02.05.001.06.21      Rec se MirolindoSikuaniSISV141</t>
  </si>
  <si>
    <t>1.1.02.05.001.06.22      Rec x servLa Luna SISFV 141</t>
  </si>
  <si>
    <t>1.1.02.05.001.06.23      Rec x seLag CumaralitSISVF074</t>
  </si>
  <si>
    <t>1.1.02.05.001.06.24      Rec x servPicure SISFV 074</t>
  </si>
  <si>
    <t>1.1.02.05.001.06.25      Rec x servChiguiro SISFV 074</t>
  </si>
  <si>
    <t>1.1.02.05.001.06.26      Rec x servMurcielago SISFV 074</t>
  </si>
  <si>
    <t>1.1.02.05.001.06.27      Rec x servCaño Negro SISFV 074</t>
  </si>
  <si>
    <t>1.1.02.05.001.06.28      Rec x servLagu CurvinSISFV 074</t>
  </si>
  <si>
    <t>1.1.02.05.001.06.29      Rec x serArrecifalSISFV074-141</t>
  </si>
  <si>
    <t>1.1.02.05.001.06.30      Rec x servCaño GuamucoSISFV141</t>
  </si>
  <si>
    <t>1.1.02.05.001.06.31      Rec x seGuaco Bajo-AltoSISFV41</t>
  </si>
  <si>
    <t>1.1.02.05.001.06.32      Rec x servSapuara SISFV 074</t>
  </si>
  <si>
    <t>1.1.02.05.001.06.33      Rec x seAltamira GuaviSISFV074</t>
  </si>
  <si>
    <t>1.1.02.05.001.06.34      Rec x serv a Raudal SISFV 074</t>
  </si>
  <si>
    <t>1.1.02.05.001.06.35      Recx seSejalitoRioGuavSISFV074</t>
  </si>
  <si>
    <t>1.1.02.05.001.06.36      Rec Raud MapiripanSISFV141-074</t>
  </si>
  <si>
    <t>1.1.02.05.001.06.37      Rec x servLaUnionSISFV 074-141</t>
  </si>
  <si>
    <t>1.1.02.05.001.06.38      Rec Carpintero PalomasSISFV141</t>
  </si>
  <si>
    <t>1.1.02.05.001.06.39      Rec chatare(parque solar) 141</t>
  </si>
  <si>
    <t>1.1.02.05.001.06.40      Rec carpintero (parq solar)141</t>
  </si>
  <si>
    <t>1.1.02.05.001.06.41      Rec Lag Colorada parq solar616</t>
  </si>
  <si>
    <t>1.1.02.05.001.06.42      Recaudo x serv.SanFelipe SISFV</t>
  </si>
  <si>
    <t>1.1.02.05.001.06.65      Rec x sePuertoColombia DIESEL</t>
  </si>
  <si>
    <t>1.1.02.05.001.06.66      Rec x servGUADALUPE SIFV</t>
  </si>
  <si>
    <t>1.1.02.05.001.06.70      Rec x servCACAHUAL SISFV</t>
  </si>
  <si>
    <t>1.1.02.05.001.06.73      Rec x servCacahual DIESEL</t>
  </si>
  <si>
    <t>1.1.02.05.001.06.74      Rec x servChaquita DIESEL</t>
  </si>
  <si>
    <t>1.1.02.05.001.06.75      Rec x servMerey DIESEL</t>
  </si>
  <si>
    <t>1.1.02.05.001.06.76      Rec x serv a Pato CoronaDIESEL</t>
  </si>
  <si>
    <t>1.1.02.05.001.06.77      Rec x servPlaya Blanca DIESEL</t>
  </si>
  <si>
    <t>1.1.02.05.001.06.78      Rec x servGuayabal DIESEL</t>
  </si>
  <si>
    <t>1.1.02.05.001.06.79      Rec x servCaño Raya DIESEL</t>
  </si>
  <si>
    <t>1.1.02.05.001.06.80      Rec x servINIRIDA SISFV</t>
  </si>
  <si>
    <t>1.1.02.05.001.06.145     Rec Caranacoa (parq solar)616</t>
  </si>
  <si>
    <t>1.1.02.05.001.06.146     Rec Remanso (parque solar) 616</t>
  </si>
  <si>
    <t>1.1.02.05.001.06.147     Rec Venado (parque solar) 141</t>
  </si>
  <si>
    <t>1.1.02.05.001.06.148     Rec Chorrobocon(parq solar)616</t>
  </si>
  <si>
    <t>1.1.02.05.001.06.149     Rec x servBaquiro DIESEL</t>
  </si>
  <si>
    <t>1.1.02.05.001.06.150     Rec x servZancudo DIESEL</t>
  </si>
  <si>
    <t>1.1.02.05.001.06.151     Rec x servSardina Bagre DIESEL</t>
  </si>
  <si>
    <t>1.1.02.05.001.06.152     Rec LagCumaralAltoGuamuCDIESEL</t>
  </si>
  <si>
    <t>1.1.02.05.001.07         SERV FINANCIEROS-ARRENDAMINTOS</t>
  </si>
  <si>
    <t>1.1.02.05.001.0701       Comision Convenio-crediemelce</t>
  </si>
  <si>
    <t>1.1.02.05.001.0702       RecX Alquiler de Postes</t>
  </si>
  <si>
    <t>1.1.02.05.001.0703       Ser-progr crediemelce Inirida</t>
  </si>
  <si>
    <t>1.1.02.05.001.0704       Ser-progr crediemelce BcoMinas</t>
  </si>
  <si>
    <t>1.1.02.05.001.0705       Rec comision Convenio APC</t>
  </si>
  <si>
    <t>1.1.02.05.001.0706       RecX Prestamos Accionistas</t>
  </si>
  <si>
    <t>1.1.0.2.0.6              TRANSFERENCIAS CORRIENTES</t>
  </si>
  <si>
    <t>1.1.02.06.006            TRANSF OTRAS ENT GOBIERNO GRAL</t>
  </si>
  <si>
    <t>1.1.02.06.006.01         APORTE DE NA NACION</t>
  </si>
  <si>
    <t>1.1.02.06.006.01.01      APOR NACI SUB MEN TAR ZNI_INIR</t>
  </si>
  <si>
    <t>1.1.02.06.006.01.01.01   Apor Naci Sub Men Tar Zni_inir</t>
  </si>
  <si>
    <t>1.1.02.06.006.01.02      APORTE Sub COMUNIDADES</t>
  </si>
  <si>
    <t>1.1.02.06.006.01.0201    sub BARRANCOMINS PRQUE HIBRIDO</t>
  </si>
  <si>
    <t>1.1.02.06.006.01.0202    Subs x men BarrancominasSISFV</t>
  </si>
  <si>
    <t>1.1.02.06.006.01.0203    sub chatare(parque solar)141</t>
  </si>
  <si>
    <t>1.1.02.06.006.01.0204    sub carpintero (parq solar)141</t>
  </si>
  <si>
    <t>1.1.02.06.006.01.0205    sub LagColorada(pare solar)616</t>
  </si>
  <si>
    <t>1.1.02.06.006.01.0206    Subsi por men SAN FELIPE SISFV</t>
  </si>
  <si>
    <t>1.1.02.06.006.01.0207    sub x men A SAN FELIPE DIESEL</t>
  </si>
  <si>
    <t>1.1.02.06.006.01.0208    sub x men Pto colombia DIESEL</t>
  </si>
  <si>
    <t>1.1.02.06.006.01.0209    Subsidio x men GUADALUPE SIFV</t>
  </si>
  <si>
    <t>1.1.02.06.006.01.0210    sub x men CACAHUAL SISFV</t>
  </si>
  <si>
    <t>1.1.02.06.006.01.0211    sub x men Cacahual DIESEL</t>
  </si>
  <si>
    <t>1.1.02.06.006.01.0212    sub x men Chaquita DIESEL</t>
  </si>
  <si>
    <t>1.1.02.06.006.01.0213    sub x men Merey DIESEL</t>
  </si>
  <si>
    <t>1.1.02.06.006.01.0214    sub x men Pato Corona DIESEL</t>
  </si>
  <si>
    <t>1.1.02.06.006.01.0215    sub x men Playa Blanca DIESEL</t>
  </si>
  <si>
    <t>1.1.02.06.006.01.0216    sub x men Guayabal DIESEL</t>
  </si>
  <si>
    <t>1.1.02.06.006.01.0217    sub x men Caño Raya DIESEL</t>
  </si>
  <si>
    <t>1.1.02.06.006.01.0218    Subsidio x men INIRIDA SISFV</t>
  </si>
  <si>
    <t>1.1.02.06.006.01.0219    sub Caranacoa(parque solar)616</t>
  </si>
  <si>
    <t>1.1.02.06.006.01.0220    sub Remanso (parque solar) 616</t>
  </si>
  <si>
    <t>1.1.02.06.006.01.0221    sub Venado (parque solar) 141</t>
  </si>
  <si>
    <t>1.1.02.06.006.01.0222    sub Chorrobocon(parq solar)616</t>
  </si>
  <si>
    <t>1.1.02.06.006.01.0223    sub x men a Baquiro DIESEL</t>
  </si>
  <si>
    <t>1.1.02.06.006.01.0224    sub x men a Zancudo DIESEL</t>
  </si>
  <si>
    <t>1.1.02.06.006.01.0225    sub x men a SardinaBagreDIESEL</t>
  </si>
  <si>
    <t>1.1.02.06.006.01.0226    su Lagun cumaralAltoGuamDIESEL</t>
  </si>
  <si>
    <t>1.2                      RECURSO DE CAPITAL</t>
  </si>
  <si>
    <t>1.2.05                   RENDIMIENTOS FINANCIEROS</t>
  </si>
  <si>
    <t>1.2.05.02                Depositos Ctas.bancarias</t>
  </si>
  <si>
    <t>1.2.09                   RECUPERACION DE CARTERA</t>
  </si>
  <si>
    <t>1.2.09.03                PERSONAS NATURALES</t>
  </si>
  <si>
    <t>1.2.09.03.01             Recuperacion Cartera Inirida</t>
  </si>
  <si>
    <t>1.2.09.03.02             Recuperacion Cartera Bcominas</t>
  </si>
  <si>
    <t>1.2.09.03.03             Recuperacion Cartera Sn Felipe</t>
  </si>
  <si>
    <t xml:space="preserve">VENTA DE BIENES Y SERVICIOS </t>
  </si>
  <si>
    <t xml:space="preserve">1.1.02.05.001.06.01    </t>
  </si>
  <si>
    <t>Venta de servicio de energia Inirida</t>
  </si>
  <si>
    <t xml:space="preserve">1.1.02.05.001.06.02      </t>
  </si>
  <si>
    <t>Venta de servicio de energia Barrancominas</t>
  </si>
  <si>
    <t xml:space="preserve">1.1.02.05.001.06.03      </t>
  </si>
  <si>
    <t>Venta de servicio de energia San Felipe</t>
  </si>
  <si>
    <t xml:space="preserve">1.1.02.05.001.06.04      </t>
  </si>
  <si>
    <t>Instalaciones Nuevas Inirida</t>
  </si>
  <si>
    <t xml:space="preserve">1.1.02.05.001.06.05      </t>
  </si>
  <si>
    <t>Instalaciones Nuevas Barrancominas</t>
  </si>
  <si>
    <t xml:space="preserve">1.1.02.05.001.06.06     </t>
  </si>
  <si>
    <t>Instalaciones Nuevas San Felipe</t>
  </si>
  <si>
    <t xml:space="preserve">1.1.02.05.001.06.07     </t>
  </si>
  <si>
    <t>Alumbrado Publico Inirida</t>
  </si>
  <si>
    <t xml:space="preserve">1.1.02.05.001.06.08    </t>
  </si>
  <si>
    <t>Alumbrado Publico Barrancominas</t>
  </si>
  <si>
    <t xml:space="preserve">1.1.02.05.001.06.09      </t>
  </si>
  <si>
    <t>Alumbrado Publico San Felipe</t>
  </si>
  <si>
    <t xml:space="preserve">1.1.02.05.001.06.10      </t>
  </si>
  <si>
    <t>Reconexiones Inirida</t>
  </si>
  <si>
    <t xml:space="preserve">1.1.02.05.001.06.11     </t>
  </si>
  <si>
    <t>Reconexiones Barrancominas</t>
  </si>
  <si>
    <t xml:space="preserve">1.1.02.05.001.06.12 </t>
  </si>
  <si>
    <t>Reconexiones San Felipe</t>
  </si>
  <si>
    <t xml:space="preserve">1.1.02.05.001.06.13     </t>
  </si>
  <si>
    <t>Otros Servicios Inirida</t>
  </si>
  <si>
    <t xml:space="preserve">1.1.02.05.001.06.14      </t>
  </si>
  <si>
    <t>Otros Servicios Barrancominas</t>
  </si>
  <si>
    <t xml:space="preserve">1.1.02.05.001.06.15    </t>
  </si>
  <si>
    <t>Otros Servicios San Felipe</t>
  </si>
  <si>
    <t>1.1.02.05.001.06.16-79/145-152</t>
  </si>
  <si>
    <t>Comunidades Fotovoltaicas</t>
  </si>
  <si>
    <t>1.1.02.05.001.06.80</t>
  </si>
  <si>
    <t>Fotovoltaicas Inirida</t>
  </si>
  <si>
    <t xml:space="preserve">
Rubro</t>
  </si>
  <si>
    <t>Presup
Inicial</t>
  </si>
  <si>
    <t>Modifi
Periodo'</t>
  </si>
  <si>
    <t xml:space="preserve">Modifi
Acum  </t>
  </si>
  <si>
    <t>Presup
Defini</t>
  </si>
  <si>
    <t>Giros
Periodo</t>
  </si>
  <si>
    <t xml:space="preserve">Giros
Acum </t>
  </si>
  <si>
    <t xml:space="preserve">Saldo Comp
y CRP     </t>
  </si>
  <si>
    <t>Total
Ejecu</t>
  </si>
  <si>
    <t xml:space="preserve">
% Ejec</t>
  </si>
  <si>
    <t xml:space="preserve">
Presup x Ejecu</t>
  </si>
  <si>
    <t>Saldo de
Disponib</t>
  </si>
  <si>
    <t xml:space="preserve">Saldo por
Disponer </t>
  </si>
  <si>
    <t>2.1                       FUNCIONAMIENTO</t>
  </si>
  <si>
    <t>2.1.1                     GASTOS DE PERSONAL</t>
  </si>
  <si>
    <t>2.1.1.01                  PLANTA DE PERSONAL PERMANENTE</t>
  </si>
  <si>
    <t>2.1.1.01.01               FACTOR CONSTITUTIVOS SALARIO</t>
  </si>
  <si>
    <t>2.1.1.01.01.001           FACTORES SALARIALES COMUNES</t>
  </si>
  <si>
    <t>2.1.1.01.01.001.01        SUELDO BASICO</t>
  </si>
  <si>
    <t>2.1.1.01.01.001.0101      Sueldo Personal Inirida</t>
  </si>
  <si>
    <t>2.1.1.01.01.001.0102      Sueldo Personal Bcominas</t>
  </si>
  <si>
    <t>2.1.1.01.01.001.0103      Sueldo Personal San Felipe</t>
  </si>
  <si>
    <t>2.1.1.01.01.001.02        HORAS EXTRAS DOMIN FESTI RECAR</t>
  </si>
  <si>
    <t>2.1.1.01.01.001.0201      H Extras-Domin-Festi-Recar Ida</t>
  </si>
  <si>
    <t>2.1.1.01.01.001.0202      H Extras-Domin-Festi-Rec Bacom</t>
  </si>
  <si>
    <t>2.1.1.01.01.001.03        GASTOS DE REPRESENTACION</t>
  </si>
  <si>
    <t>2.1.1.01.01.001.0301      Gastos Representacion Inirida</t>
  </si>
  <si>
    <t>2.1.1.01.01.001.05        AUXILIO DE TRANSPORTE</t>
  </si>
  <si>
    <t>2.1.1.01.01.001.0501      Auxilio Transport Fun.Inirida</t>
  </si>
  <si>
    <t>2.1.1.01.01.001.0502      Auxilio Transport Fun.Bcominas</t>
  </si>
  <si>
    <t>2.1.1.01.01.001.0503      Auxilio Transp Fun San Felipe</t>
  </si>
  <si>
    <t>2.1.1.01.01.001.06        PRIMA DE SERVICIO</t>
  </si>
  <si>
    <t>2.1.1.01.01.001.0601      Prima de Servicios Inirida</t>
  </si>
  <si>
    <t>2.1.1.01.01.001.0602      Prima de Servicios Bcominas</t>
  </si>
  <si>
    <t>2.1.1.01.01.001.0603      Prima de Servicios San Felipe</t>
  </si>
  <si>
    <t>2.1.1.01.01.001.08        PRESTACIONES SOCIALES</t>
  </si>
  <si>
    <t>2.1.1.01.01.001.08.01     PRIMA DE NAVIDAD</t>
  </si>
  <si>
    <t>2.1.1.01.01.001.08.0101   Prima Navidad Inirida</t>
  </si>
  <si>
    <t>2.1.1.01.01.001.08.0102   Prima Navidad Bcominas</t>
  </si>
  <si>
    <t>2.1.1.01.01.001.08.0103   Prima Navidad San Felipe</t>
  </si>
  <si>
    <t>2.1.1.01.01.001.08.02     PRIMA DE VACACIONES</t>
  </si>
  <si>
    <t>2.1.1.01.01.001.08.0201   Prima Vacaciones Inirida</t>
  </si>
  <si>
    <t>2.1.1.01.01.001.08.0202   Prima Vacaciones Bcominas</t>
  </si>
  <si>
    <t>2.1.1.01.01.001.08.0203   Prima Vacaciones San Felipe</t>
  </si>
  <si>
    <t>2.1.1.01.02               CONTRIBUC INHERENTES A NOMINA</t>
  </si>
  <si>
    <t>2.1.1.01.02.001           APOR SEGU SOCIAL EN PENSIONES</t>
  </si>
  <si>
    <t>2.1.1.01.02.00101         Apor Pension Funcionar Inirida</t>
  </si>
  <si>
    <t>2.1.1.01.02.00102         Apor Pension Funciona Bcominas</t>
  </si>
  <si>
    <t>2.1.1.01.02.00103         Apor Pension Funcio San Felipe</t>
  </si>
  <si>
    <t>2.1.1.01.02.002           APORSEGURIDAD SOCIAL EN SALUD</t>
  </si>
  <si>
    <t>2.1.1.01.02.00201         Apor a Salud</t>
  </si>
  <si>
    <t>2.1.1.01.02.003           APOR DE CESANTIAS</t>
  </si>
  <si>
    <t>2.1.1.01.02.00301         Apor Cesantias e Inter Inirida</t>
  </si>
  <si>
    <t>2.1.1.01.02.00302         Apor Cesantias e InterBcominas</t>
  </si>
  <si>
    <t>2.1.1.01.02.00303         Apor Cesantias e InterSanFelip</t>
  </si>
  <si>
    <t>2.1.1.01.02.004           APOR CAJAS COMPENSAC FAMILIAR</t>
  </si>
  <si>
    <t>2.1.1.01.02.00401         Apor Caja Com Familiar Inirida</t>
  </si>
  <si>
    <t>2.1.1.01.02.00402         Apor Caja ComFamiliar Bcominas</t>
  </si>
  <si>
    <t>2.1.1.01.02.00403         Apor Caja ComFamiliarSanFelipe</t>
  </si>
  <si>
    <t>2.1.1.01.02.005           APOR GRALES SIS RIESGOS LABORA</t>
  </si>
  <si>
    <t>2.1.1.01.02.00501         Apor Riesgos Laborales Inirida</t>
  </si>
  <si>
    <t>2.1.1.01.02.00502         Apor RiesgosLaborales Bcominas</t>
  </si>
  <si>
    <t>2.1.1.01.02.00503         Apor RiesgosLaboralesSanFelipe</t>
  </si>
  <si>
    <t>2.1.1.01.03               REM NO CONSTI FACTOR SALARIAL</t>
  </si>
  <si>
    <t>2.1.1.01.03.001           PRESTACIONES SOCIALES</t>
  </si>
  <si>
    <t>2.1.1.01.03.001.01        VACACIONES</t>
  </si>
  <si>
    <t>2.1.1.01.03.001.0101      Vacaciones Inirida</t>
  </si>
  <si>
    <t>2.1.1.01.03.001.0102      Vacaciones Bcominas</t>
  </si>
  <si>
    <t>2.1.1.01.03.001.0103      Vacaciones San Felipe</t>
  </si>
  <si>
    <t>2.1.1.01.03.001.02        INDEMNIZACION POR VACACIONES</t>
  </si>
  <si>
    <t>2.1.1.01.03.001.0201      Indemnizaci Vacaciones Inirida</t>
  </si>
  <si>
    <t>2.1.1.01.03.001.0202      Indemnizac Vacaciones Bcominas</t>
  </si>
  <si>
    <t>2.1.1.01.03.001.0203      Indemniz Vacaciones san Felipe</t>
  </si>
  <si>
    <t>2.1.1.01.03.009           PRIMA TECNICA NO SALARIAL(PAS)</t>
  </si>
  <si>
    <t>2.1.1.01.03.00901         PRIMA TECNICA NO SALARIAL(PAS)</t>
  </si>
  <si>
    <t>2.1.1.01.03.0090101       Prima Anual Servicios Inirida</t>
  </si>
  <si>
    <t>2.1.1.01.03.0090102       Prima Anual Servicios Bcominas</t>
  </si>
  <si>
    <t>2.1.1.01.03.0090103       Prima Anual ServiciosSanFelipe</t>
  </si>
  <si>
    <t>2.1.1.02                  PERS SUPERNUMER PLTA TEMPORAL</t>
  </si>
  <si>
    <t>2.1.1.02.01               PERS SUPERNUMER PLTA TEMPORAL</t>
  </si>
  <si>
    <t>2.1.1.02.01.001           FACTORS CONSTITUTIVOS SALARIO</t>
  </si>
  <si>
    <t>2.1.1.02.01.001.01        FACTORES SALARIALES COMUNES</t>
  </si>
  <si>
    <t>2.1.1.02.01.001.01        SUELDO BASICO</t>
  </si>
  <si>
    <t>2.1.1.02.01.001.0101      Personal Supernumeraio</t>
  </si>
  <si>
    <t>2.1.1.02.01.001.0102      Aprendiz Sena</t>
  </si>
  <si>
    <t>2.1.5                     GASTOS DE COMERCIALIZACION Y P</t>
  </si>
  <si>
    <t>2.1.5.01                  MATERIALES Y SUMINISTROS</t>
  </si>
  <si>
    <t>2.1.5.01.01               GASTOS X ADQ ENERGIA ELECTRICA</t>
  </si>
  <si>
    <t>2.1.5.01.01.01            Compra Ener SubXMenMpioInirida</t>
  </si>
  <si>
    <t>2.1.5.01.01.02            Compra Energia RecursosPropios</t>
  </si>
  <si>
    <t>2.1.5.01.01.03             Combust Lubr Inirida</t>
  </si>
  <si>
    <t>2.1.5.01.01.04             Combust Lubr Barranco</t>
  </si>
  <si>
    <t>2.1.5.01.01.05             Combust Lubr  San Felipe</t>
  </si>
  <si>
    <t>2.1.5.01.01.06             Combust Lubr  Comunidades</t>
  </si>
  <si>
    <t>2.1.5.01.03               GASTOS PARA COMERCIALIZACION</t>
  </si>
  <si>
    <t>2.1.5.01.03.01            Compra Mercan-Servic ParaVenta</t>
  </si>
  <si>
    <t>2.1.5.01.03.02            Dineros para Mutuo</t>
  </si>
  <si>
    <t>2.1.5.01.03.03            Prestamos a Accionistas</t>
  </si>
  <si>
    <t>2.1.5.01.04               GASTOS PARA INSUMOS</t>
  </si>
  <si>
    <t>2.1.5.01.04.01            Compra Elementos</t>
  </si>
  <si>
    <t>2.1.5.02                  PROD-COMERCIA BIENES SERVICIOS</t>
  </si>
  <si>
    <t>2.1.5.02.01               Serv Honorar Para Comercializa</t>
  </si>
  <si>
    <t>2.1.5.02.05               GASTOS ADQUISIS DE SERVICIOS</t>
  </si>
  <si>
    <t>2.1.5.02.05.01            Adecuacion Infraestructura</t>
  </si>
  <si>
    <t>2.1.5.02.06               GASTOS DE TRANSPORTE-BIENESTAR</t>
  </si>
  <si>
    <t>2.1.5.02.06.01            Servicios de bienestar social</t>
  </si>
  <si>
    <t>2.1.5.02.06.02            Comunicaciones y Transporte</t>
  </si>
  <si>
    <t>2.1.5.02.06.03            Servicios de Mensajeria</t>
  </si>
  <si>
    <t>2.1.5.02.07               GASTOS FINANCIEROS</t>
  </si>
  <si>
    <t>2.1.5.02.07.01            Servicios de Seguros</t>
  </si>
  <si>
    <t>2.1.5.02.07.02            Serv Inmobili-ArrendamBcominas</t>
  </si>
  <si>
    <t>2.1.5.02.07.03            Serv Inmovil Arrend Inirida</t>
  </si>
  <si>
    <t>2.1.5.02.08               GTOS CONSULT JURIDICO CONTABLE</t>
  </si>
  <si>
    <t>2.1.5.02.08.01            Prestacion de Servicios SST</t>
  </si>
  <si>
    <t>2.1.5.02.08.02            Mercado localidads ssfi diesel</t>
  </si>
  <si>
    <t>2.1.5.02.08.03            Servicios Juridicos-Contables</t>
  </si>
  <si>
    <t>2.1.5.02.08.04            Servicios de Consultoria</t>
  </si>
  <si>
    <t>2.1.5.02.08.05            Servicios de Publicidad</t>
  </si>
  <si>
    <t>2.1.5.02.08.06            Servicios de Seguridad</t>
  </si>
  <si>
    <t>2.1.5.02.08.07            Servicios Publicos</t>
  </si>
  <si>
    <t>2.1.5.02.08.08            Servicios de Mantenimiento</t>
  </si>
  <si>
    <t>2.1.5.02.08.09            Dotacion-Seguridad Industrial</t>
  </si>
  <si>
    <t>2.1.5.02.09               GASTOS EDUCAC SALUD DEPORTIVOS</t>
  </si>
  <si>
    <t>2.1.5.02.09.01            Recolecci Desechos-RESPEL RAEE</t>
  </si>
  <si>
    <t>2.1.5.02.09.02            Patrocinios</t>
  </si>
  <si>
    <t>2.1.5.02.10               VIATICOS FUNCION EN COMISION</t>
  </si>
  <si>
    <t>2.1.5.02.10.01            Viati Funcionarios_Contatistas</t>
  </si>
  <si>
    <t>2.1.8                     INTE DE MORA MULTAS SANCIONES</t>
  </si>
  <si>
    <t>2.1.8.01                  IMPUESTOS</t>
  </si>
  <si>
    <t>2.1.8.01.01               Imporrentas y Complementarios</t>
  </si>
  <si>
    <t>2.1.8.01.52               Impuesto Predial Unificado</t>
  </si>
  <si>
    <t>2.1.8.01.54               Impuesto Industria y Comercio</t>
  </si>
  <si>
    <t>2.1.8.01.57               Sobretrasa Bomberil</t>
  </si>
  <si>
    <t>2.1.8.04                  CONTRIBUCIONES</t>
  </si>
  <si>
    <t>2.1.8.04.01               Cuota Fiscalizacion y Auditaje</t>
  </si>
  <si>
    <t>2.1.8.04.04               Contribucion ASEZONIC</t>
  </si>
  <si>
    <t>2.1.8.04.05               Contribucion SSPD</t>
  </si>
  <si>
    <t>2.1.8.04.06               Contribucion CREG</t>
  </si>
  <si>
    <t>CODIGO</t>
  </si>
  <si>
    <t>CUENTA</t>
  </si>
  <si>
    <t>ENE</t>
  </si>
  <si>
    <t>FEB</t>
  </si>
  <si>
    <t>MAR</t>
  </si>
  <si>
    <t>ABR</t>
  </si>
  <si>
    <t>MAY</t>
  </si>
  <si>
    <t>JUN</t>
  </si>
  <si>
    <t>JUL</t>
  </si>
  <si>
    <t>AGO</t>
  </si>
  <si>
    <t>SEP</t>
  </si>
  <si>
    <t>OCT</t>
  </si>
  <si>
    <t>NOV</t>
  </si>
  <si>
    <t>DIC</t>
  </si>
  <si>
    <t>TOTAL</t>
  </si>
  <si>
    <t>SALDO INICIAL BANCOS 2024</t>
  </si>
  <si>
    <t>INGRESOS TOTALES</t>
  </si>
  <si>
    <t>SERVICIOS FINANCIEROS - ARRENDAMIENTOS</t>
  </si>
  <si>
    <t xml:space="preserve">1.1.02.05.001.0701       </t>
  </si>
  <si>
    <t>Comision Convenio-crediemelce</t>
  </si>
  <si>
    <t xml:space="preserve">1.1.02.05.001.0702  </t>
  </si>
  <si>
    <t>Alquiler de Postes</t>
  </si>
  <si>
    <t xml:space="preserve">1.1.02.05.001.0703       </t>
  </si>
  <si>
    <t>Crediemelce Inirida</t>
  </si>
  <si>
    <t xml:space="preserve">1.1.02.05.001.0704     </t>
  </si>
  <si>
    <t>Crediemelce Barrancominas</t>
  </si>
  <si>
    <t xml:space="preserve">1.1.02.05.001.0705       </t>
  </si>
  <si>
    <t>Comision Convenio APC</t>
  </si>
  <si>
    <t xml:space="preserve">1.1.02.05.001.0706      </t>
  </si>
  <si>
    <t>Prestamos Accionistas</t>
  </si>
  <si>
    <t>TRANSFERENCIAS CORRIENTES</t>
  </si>
  <si>
    <t>1.1.02.06.006.01.01.01</t>
  </si>
  <si>
    <t>Subsidios ZNI inirida</t>
  </si>
  <si>
    <t xml:space="preserve">1.1.02.06.006.01.02      </t>
  </si>
  <si>
    <t>Subsidios Comunidades</t>
  </si>
  <si>
    <t>CONV.NALES.DPATAM.MUNICIPALES</t>
  </si>
  <si>
    <t>1.1.02.06.006.01.0302</t>
  </si>
  <si>
    <t>Conv.#213_23_Alcaldia Ida_Emelce</t>
  </si>
  <si>
    <t>1.1.02.06.006.01.0305</t>
  </si>
  <si>
    <t>Conv.#491_23_Munic.Ida_EMELCE</t>
  </si>
  <si>
    <t>1.1.02.06.006.01.0306</t>
  </si>
  <si>
    <t>Conv.#493_23_Munic.Ida_EMELCE</t>
  </si>
  <si>
    <t>1.1.02.06.006.01.0307</t>
  </si>
  <si>
    <t>ConV.#510_24_Munic.Ida_EMELCE</t>
  </si>
  <si>
    <t>1.1.02.06.006.01.0308</t>
  </si>
  <si>
    <t>Cont.#1765_24_Gob.Gnia_EMELCE</t>
  </si>
  <si>
    <t>1.1.02.06.006.01.0309</t>
  </si>
  <si>
    <t>Conv.#1781_24_Gob.Gnia_EMELCE</t>
  </si>
  <si>
    <t>Conv.#256_25_MunIni_EMELCE</t>
  </si>
  <si>
    <t>RECURSOS DE CAPITAL</t>
  </si>
  <si>
    <t>1.2.5</t>
  </si>
  <si>
    <t>Rendimientos Financieros</t>
  </si>
  <si>
    <t xml:space="preserve">1.2.09.03.01 </t>
  </si>
  <si>
    <t>Recuperacion Cartera Inirida</t>
  </si>
  <si>
    <t xml:space="preserve">1.2.09.03.02 </t>
  </si>
  <si>
    <t>Recuperacion Cartera Barrancominas</t>
  </si>
  <si>
    <t xml:space="preserve">1.2.09.03.03       </t>
  </si>
  <si>
    <t>Recuperacion Cartera San Felipe</t>
  </si>
  <si>
    <t>COSTOS + GASTOS</t>
  </si>
  <si>
    <t>FUNCIONAMIENTO</t>
  </si>
  <si>
    <t xml:space="preserve">2.1.1                    </t>
  </si>
  <si>
    <t>GASTOS DE PERSONAL</t>
  </si>
  <si>
    <t xml:space="preserve">2.1.1.01.01.001.0101     </t>
  </si>
  <si>
    <t>Sueldo Personal Inirida</t>
  </si>
  <si>
    <t xml:space="preserve">2.1.1.01.01.001.0102     </t>
  </si>
  <si>
    <t xml:space="preserve"> Sueldo Personal Bcominas</t>
  </si>
  <si>
    <t xml:space="preserve">2.1.1.01.01.001.0103      </t>
  </si>
  <si>
    <t>Sueldo Personal San Felipe</t>
  </si>
  <si>
    <t xml:space="preserve">2.1.1.01.01.001.0201     </t>
  </si>
  <si>
    <t>H Extras-Domin-Festi-Recar Ida</t>
  </si>
  <si>
    <t xml:space="preserve">2.1.1.01.01.001.0202     </t>
  </si>
  <si>
    <t>H Extras-Domin-Festi-Rec Bacom</t>
  </si>
  <si>
    <t xml:space="preserve">2.1.1.01.01.001.0301      </t>
  </si>
  <si>
    <t>Gastos Representacion Inirida</t>
  </si>
  <si>
    <t xml:space="preserve">2.1.1.01.01.001.0501     </t>
  </si>
  <si>
    <t>Auxilio Transport Fun.Inirida</t>
  </si>
  <si>
    <t xml:space="preserve">2.1.1.01.01.001.0502      </t>
  </si>
  <si>
    <t>Auxilio Transport Fun.Bcominas</t>
  </si>
  <si>
    <t xml:space="preserve">2.1.1.01.01.001.0503     </t>
  </si>
  <si>
    <t>Auxilio Transp Fun San Felipe</t>
  </si>
  <si>
    <t xml:space="preserve">2.1.1.01.01.001.0601      </t>
  </si>
  <si>
    <t>Prima de Servicios Inirida</t>
  </si>
  <si>
    <t xml:space="preserve">2.1.1.01.01.001.0602     </t>
  </si>
  <si>
    <t>Prima de Servicios Bcominas</t>
  </si>
  <si>
    <t xml:space="preserve">2.1.1.01.01.001.0603      </t>
  </si>
  <si>
    <t>Prima de Servicios San Felipe</t>
  </si>
  <si>
    <t xml:space="preserve">2.1.1.01.01.001.08.0101  </t>
  </si>
  <si>
    <t>Prima Navidad Inirida</t>
  </si>
  <si>
    <t xml:space="preserve">2.1.1.01.01.001.08.0102  </t>
  </si>
  <si>
    <t>Prima Navidad Bcominas</t>
  </si>
  <si>
    <t xml:space="preserve">2.1.1.01.01.001.08.0103   </t>
  </si>
  <si>
    <t>Prima Navidad San Felipe</t>
  </si>
  <si>
    <t xml:space="preserve">2.1.1.01.01.001.08.0201 </t>
  </si>
  <si>
    <t>Prima Vacaciones Inirida</t>
  </si>
  <si>
    <t xml:space="preserve">2.1.1.01.01.001.08.0202   </t>
  </si>
  <si>
    <t>Prima Vacaciones Bcominas</t>
  </si>
  <si>
    <t xml:space="preserve">2.1.1.01.01.001.08.0203   </t>
  </si>
  <si>
    <t>Prima Vacaciones San Felipe</t>
  </si>
  <si>
    <t xml:space="preserve">2.1.1.01.02.00101       </t>
  </si>
  <si>
    <t>Apor Pension Funcionar Inirida</t>
  </si>
  <si>
    <t xml:space="preserve">2.1.1.01.02.00102      </t>
  </si>
  <si>
    <t>Apor Pension Funciona Bcominas</t>
  </si>
  <si>
    <t xml:space="preserve">2.1.1.01.02.00103         </t>
  </si>
  <si>
    <t>Apor Pension Funcio San Felipe</t>
  </si>
  <si>
    <t xml:space="preserve">2.1.1.01.02.00201        </t>
  </si>
  <si>
    <t>Apor a Salud</t>
  </si>
  <si>
    <t xml:space="preserve">2.1.1.01.02.00301        </t>
  </si>
  <si>
    <t>Apor Cesantias e Inter Inirida</t>
  </si>
  <si>
    <t xml:space="preserve">2.1.1.01.02.00302         </t>
  </si>
  <si>
    <t>Apor Cesantias e InterBcominas</t>
  </si>
  <si>
    <t xml:space="preserve">2.1.1.01.02.00303       </t>
  </si>
  <si>
    <t>Apor Cesantias e InterSanFelip</t>
  </si>
  <si>
    <t xml:space="preserve">2.1.1.01.02.00401       </t>
  </si>
  <si>
    <t>Apor Caja Com Familiar Inirida</t>
  </si>
  <si>
    <t xml:space="preserve">2.1.1.01.02.00402         </t>
  </si>
  <si>
    <t>Apor Caja ComFamiliar Bcominas</t>
  </si>
  <si>
    <t xml:space="preserve">2.1.1.01.02.00403         </t>
  </si>
  <si>
    <t>Apor Caja ComFamiliarSanFelipe</t>
  </si>
  <si>
    <t xml:space="preserve">2.1.1.01.02.00501        </t>
  </si>
  <si>
    <t>Apor Riesgos Laborales Inirida</t>
  </si>
  <si>
    <t xml:space="preserve">2.1.1.01.02.00502       </t>
  </si>
  <si>
    <t>Apor RiesgosLaborales Bcominas</t>
  </si>
  <si>
    <t xml:space="preserve">2.1.1.01.02.00503         </t>
  </si>
  <si>
    <t xml:space="preserve"> Apor RiesgosLaboralesSanFelipe</t>
  </si>
  <si>
    <t xml:space="preserve">2.1.1.01.03.001.0101    </t>
  </si>
  <si>
    <t>Vacaciones Inirida</t>
  </si>
  <si>
    <t xml:space="preserve">2.1.1.01.03.001.0102      </t>
  </si>
  <si>
    <t>Vacaciones Bcominas</t>
  </si>
  <si>
    <t xml:space="preserve">2.1.1.01.03.001.0103      </t>
  </si>
  <si>
    <t>Vacaciones San Felipe</t>
  </si>
  <si>
    <t xml:space="preserve">2.1.1.01.03.001.0201     </t>
  </si>
  <si>
    <t>Indemnizaci Vacaciones Inirida</t>
  </si>
  <si>
    <t xml:space="preserve">2.1.1.01.03.001.0202     </t>
  </si>
  <si>
    <t xml:space="preserve"> Indemnizac Vacaciones Bcominas</t>
  </si>
  <si>
    <t xml:space="preserve">2.1.1.01.03.001.0203    </t>
  </si>
  <si>
    <t xml:space="preserve"> Indemniz Vacaciones san Felipe</t>
  </si>
  <si>
    <t xml:space="preserve">2.1.1.01.03.0090101      </t>
  </si>
  <si>
    <t xml:space="preserve"> Prima Anual Servicios Inirida</t>
  </si>
  <si>
    <t xml:space="preserve">2.1.1.01.03.0090102      </t>
  </si>
  <si>
    <t xml:space="preserve"> Prima Anual Servicios Bcominas</t>
  </si>
  <si>
    <t xml:space="preserve">2.1.1.01.03.0090103      </t>
  </si>
  <si>
    <t>Prima Anual ServiciosSanFelipe</t>
  </si>
  <si>
    <t xml:space="preserve">2.1.1.02.01.001.0101     </t>
  </si>
  <si>
    <t xml:space="preserve"> Personal Supernumeraio</t>
  </si>
  <si>
    <t xml:space="preserve">2.1.1.02.01.001.0102      </t>
  </si>
  <si>
    <t>Aprendiz Sena</t>
  </si>
  <si>
    <t xml:space="preserve">2.1.5                    </t>
  </si>
  <si>
    <t xml:space="preserve">GASTOS DE COMERCIALIZACION </t>
  </si>
  <si>
    <t>2.1.5.01</t>
  </si>
  <si>
    <t>MATERIALES Y SUMINISTROS</t>
  </si>
  <si>
    <t xml:space="preserve">2.1.5.01.01.01   </t>
  </si>
  <si>
    <t>Compra Ener SubXMenMpioInirida</t>
  </si>
  <si>
    <t xml:space="preserve">2.1.5.01.01.02          </t>
  </si>
  <si>
    <t>Compra Energia RecursosPropios</t>
  </si>
  <si>
    <t xml:space="preserve">2.1.5.01.01.03          </t>
  </si>
  <si>
    <t>Combust Lubr Inirida</t>
  </si>
  <si>
    <t xml:space="preserve">2.1.5.01.01.04             </t>
  </si>
  <si>
    <t>Combust Lubr Barranco</t>
  </si>
  <si>
    <t xml:space="preserve">2.1.5.01.01.05         </t>
  </si>
  <si>
    <t>Combust Lubr  San Felipe</t>
  </si>
  <si>
    <t xml:space="preserve">2.1.5.01.01.06           </t>
  </si>
  <si>
    <t>Combust Lubr  Comunidades</t>
  </si>
  <si>
    <t xml:space="preserve">2.1.5.01.03.01          </t>
  </si>
  <si>
    <t>Compra Mercan-Servic ParaVenta</t>
  </si>
  <si>
    <t xml:space="preserve">2.1.5.01.03.02            </t>
  </si>
  <si>
    <t>Dineros para Mutuo</t>
  </si>
  <si>
    <t xml:space="preserve">2.1.5.01.03.03         </t>
  </si>
  <si>
    <t>Prestamos a Accionistas</t>
  </si>
  <si>
    <t xml:space="preserve">2.1.5.01.04.01            </t>
  </si>
  <si>
    <t>Compra Elementos</t>
  </si>
  <si>
    <t xml:space="preserve">2.1.5.02                 </t>
  </si>
  <si>
    <t>BIENES SERVICIOS</t>
  </si>
  <si>
    <t xml:space="preserve">2.1.5.02.01          </t>
  </si>
  <si>
    <t>Serv Honorar Para Comercializa</t>
  </si>
  <si>
    <t xml:space="preserve">2.1.5.02.05.01       </t>
  </si>
  <si>
    <t>Adecuacion Infraestructura</t>
  </si>
  <si>
    <t xml:space="preserve">2.1.5.02.06.01           </t>
  </si>
  <si>
    <t xml:space="preserve"> Servicios de bienestar social</t>
  </si>
  <si>
    <t xml:space="preserve">2.1.5.02.06.02     </t>
  </si>
  <si>
    <t>Comunicaciones y Transporte</t>
  </si>
  <si>
    <t xml:space="preserve">2.1.5.02.06.03           </t>
  </si>
  <si>
    <t>Servicios de Mensajeria</t>
  </si>
  <si>
    <t xml:space="preserve">2.1.5.02.07               </t>
  </si>
  <si>
    <t>GASTOS FINANCIEROS</t>
  </si>
  <si>
    <t xml:space="preserve">2.1.5.02.07.01            </t>
  </si>
  <si>
    <t>Servicios de Seguros</t>
  </si>
  <si>
    <t xml:space="preserve">2.1.5.02.07.02         </t>
  </si>
  <si>
    <t>Serv Inmobili-ArrendamBcominas</t>
  </si>
  <si>
    <t xml:space="preserve">2.1.5.02.07.03          </t>
  </si>
  <si>
    <t>Serv Inmovil Arrend Inirida</t>
  </si>
  <si>
    <t xml:space="preserve">2.1.5.02.08          </t>
  </si>
  <si>
    <t>ADQUISISCION DE SERVICIOS</t>
  </si>
  <si>
    <t xml:space="preserve">2.1.5.02.08.01       </t>
  </si>
  <si>
    <t>Prestacion de Servicios SST</t>
  </si>
  <si>
    <t xml:space="preserve">2.1.5.02.08.02            </t>
  </si>
  <si>
    <t>Mercado localidads ssfi diesel</t>
  </si>
  <si>
    <t xml:space="preserve">2.1.5.02.08.03           </t>
  </si>
  <si>
    <t>Servicios Juridicos-Contables</t>
  </si>
  <si>
    <t xml:space="preserve">2.1.5.02.08.04    </t>
  </si>
  <si>
    <t>Servicios de Consultoria</t>
  </si>
  <si>
    <t xml:space="preserve">2.1.5.02.08.05            </t>
  </si>
  <si>
    <t>Servicios de Publicidad</t>
  </si>
  <si>
    <t xml:space="preserve">2.1.5.02.08.06            </t>
  </si>
  <si>
    <t>Servicios de Seguridad</t>
  </si>
  <si>
    <t xml:space="preserve">2.1.5.02.08.07           </t>
  </si>
  <si>
    <t>Servicios Publicos</t>
  </si>
  <si>
    <t xml:space="preserve">2.1.5.02.08.08           </t>
  </si>
  <si>
    <t>Servicios de Mantenimiento</t>
  </si>
  <si>
    <t xml:space="preserve">2.1.5.02.08.09            </t>
  </si>
  <si>
    <t>Dotacion-Seguridad Industrial</t>
  </si>
  <si>
    <t xml:space="preserve">2.1.5.02.09.01          </t>
  </si>
  <si>
    <t>Recolecci Desechos-RESPEL RAEE</t>
  </si>
  <si>
    <t xml:space="preserve">2.1.5.02.09.02     </t>
  </si>
  <si>
    <t>Patrocinios</t>
  </si>
  <si>
    <t xml:space="preserve">2.1.5.02.10.01         </t>
  </si>
  <si>
    <t>Viati Funcionarios_Contatistas</t>
  </si>
  <si>
    <t xml:space="preserve">2.1.8.01               </t>
  </si>
  <si>
    <t xml:space="preserve"> IMPUESTOS</t>
  </si>
  <si>
    <t xml:space="preserve">2.1.8.01.01               </t>
  </si>
  <si>
    <t>Imporrentas y Complementarios</t>
  </si>
  <si>
    <t>Autorrenta</t>
  </si>
  <si>
    <t>Gastos Bancarios</t>
  </si>
  <si>
    <t xml:space="preserve">2.1.8.01.52  </t>
  </si>
  <si>
    <t>Impuesto Predial Unificado</t>
  </si>
  <si>
    <t xml:space="preserve">2.1.8.01.54             </t>
  </si>
  <si>
    <t>Impuesto Industria y Comercio</t>
  </si>
  <si>
    <t xml:space="preserve">2.1.8.01.57               </t>
  </si>
  <si>
    <t>Sobretrasa Bomberil</t>
  </si>
  <si>
    <t xml:space="preserve">2.1.8.04                  </t>
  </si>
  <si>
    <t>CONTRIBUCIONES</t>
  </si>
  <si>
    <t xml:space="preserve">2.1.8.04.01           </t>
  </si>
  <si>
    <t>Cuota Fiscalizacion y Auditaje</t>
  </si>
  <si>
    <t xml:space="preserve">2.1.8.04.04              </t>
  </si>
  <si>
    <t>Contribucion ASEZONIC</t>
  </si>
  <si>
    <t xml:space="preserve">2.1.8.04.05               </t>
  </si>
  <si>
    <t>Contribucion SSPD</t>
  </si>
  <si>
    <t xml:space="preserve">2.1.8.04.06            </t>
  </si>
  <si>
    <t>Contribucion CREG</t>
  </si>
  <si>
    <t>INVERSION</t>
  </si>
  <si>
    <t xml:space="preserve">2.3.2                  </t>
  </si>
  <si>
    <t>ADQUISI ACTIVOS NO FINANCIEROS</t>
  </si>
  <si>
    <t xml:space="preserve">2.3.2.01.01.003.04        </t>
  </si>
  <si>
    <t>Adquisicion de Mercado Emelce</t>
  </si>
  <si>
    <t>2.3.2.01.01.003.04.01</t>
  </si>
  <si>
    <t>Modernizacion, red abierta a trenzada brisas del palmar</t>
  </si>
  <si>
    <t>Modernizacion, red abierta a trenzada Americas</t>
  </si>
  <si>
    <t>Modernizacion, red abierta trenzada Brisas del Guainia</t>
  </si>
  <si>
    <t xml:space="preserve">2.3.2.01.01.005           </t>
  </si>
  <si>
    <t>ADQUISICION OTROS ACTIVOS</t>
  </si>
  <si>
    <t xml:space="preserve">2.3.2.01.01.005.02.05     </t>
  </si>
  <si>
    <t>Arbol Componente Ambiental</t>
  </si>
  <si>
    <t xml:space="preserve">2.3.2.01.01.005.02.030101 </t>
  </si>
  <si>
    <t>Paquetes De Software</t>
  </si>
  <si>
    <t>2.3.2.01.01.005.02.030102</t>
  </si>
  <si>
    <t>Gastos De Desarrollo</t>
  </si>
  <si>
    <t>RESERVAS Y CUENTAS POR PAGAR</t>
  </si>
  <si>
    <t>Otras Cuentas</t>
  </si>
  <si>
    <t>Compromisos 2025</t>
  </si>
  <si>
    <t>FLUJO OPERATIVO NETO MENSUAL</t>
  </si>
  <si>
    <t>SALDO BANCOS DISPONIBLE</t>
  </si>
  <si>
    <t>SALDO INICIAL BANCOS</t>
  </si>
  <si>
    <t>11100501</t>
  </si>
  <si>
    <t>Banco Agrario Cta Cte 1460-7</t>
  </si>
  <si>
    <t>11100502</t>
  </si>
  <si>
    <t>Bancolombia Cta Cte 1140-86</t>
  </si>
  <si>
    <t>11100505</t>
  </si>
  <si>
    <t>Bco/Agra Cta/Cte Chorrob 153-3</t>
  </si>
  <si>
    <t>11100506</t>
  </si>
  <si>
    <t>Bco Agrario Cta Cte.191-3</t>
  </si>
  <si>
    <t>11100510</t>
  </si>
  <si>
    <t>Bco agrario cte 37703000134-3</t>
  </si>
  <si>
    <t>11100601</t>
  </si>
  <si>
    <t>Cta Ahorro 477033000767</t>
  </si>
  <si>
    <t>11100602</t>
  </si>
  <si>
    <t>Cta Ahorro Bancolombia 148-14</t>
  </si>
  <si>
    <t>11100603</t>
  </si>
  <si>
    <t>Cta Ahor Bancol - Barranco 312</t>
  </si>
  <si>
    <t>11100604</t>
  </si>
  <si>
    <t>Cta Ahorro Agra 47703300777-1</t>
  </si>
  <si>
    <t>11100605</t>
  </si>
  <si>
    <t>Ctaahorr Cootregua 210501458-0</t>
  </si>
  <si>
    <t>11100606</t>
  </si>
  <si>
    <t>Cta Ahorro Bancol 763000006-82</t>
  </si>
  <si>
    <t>11100607</t>
  </si>
  <si>
    <t>Cta Ahorro Bbva 00273</t>
  </si>
  <si>
    <t>11109001</t>
  </si>
  <si>
    <t>Aportes Cooperativa Cootregua</t>
  </si>
  <si>
    <t>11109002</t>
  </si>
  <si>
    <t>Cdt 1401317</t>
  </si>
  <si>
    <t>11109003</t>
  </si>
  <si>
    <t>Fondo Inversion 2020 Bbva</t>
  </si>
  <si>
    <t>11321036</t>
  </si>
  <si>
    <t>Cta De Inver Fiduexcedent 0231</t>
  </si>
  <si>
    <t>SALDO FINAL BANCOS</t>
  </si>
  <si>
    <t>INGRESOS</t>
  </si>
  <si>
    <t>INGRESOS CORRIENTES</t>
  </si>
  <si>
    <t>1,1,02</t>
  </si>
  <si>
    <t>INGRESOS NO TRIBUTARIOS</t>
  </si>
  <si>
    <t>1,1,02,05</t>
  </si>
  <si>
    <t>VENTA DE BIENES Y SERVICIOS</t>
  </si>
  <si>
    <t>1,1,02,05,001</t>
  </si>
  <si>
    <t>VENTA ESTABLECIMIENTOS DE MERCADO</t>
  </si>
  <si>
    <t>1.1.02.05.001.06</t>
  </si>
  <si>
    <t>Comercio y distribución; alojamiento; servicios de suministro de comidas y bebidas; servicios de transporte; y servicios de distribución de electricidad, gas y agua</t>
  </si>
  <si>
    <t>1.1.02.05.001.06,01</t>
  </si>
  <si>
    <t>Recaudo Venta Serv.Energia Inirida</t>
  </si>
  <si>
    <t>1.1.02.05.001.06,02</t>
  </si>
  <si>
    <t>Recaudo por serv.prestados a BARRANCOMINAS PARQUE HIBRIDO</t>
  </si>
  <si>
    <t>1.1.02.05.001.06,03</t>
  </si>
  <si>
    <t>Recaudo Venta Serv.Energia San Felipe</t>
  </si>
  <si>
    <t>1.1.02.05.001.06,04</t>
  </si>
  <si>
    <t>Recaudo Instalaciones Nuevas Inirida</t>
  </si>
  <si>
    <t>1.1.02.05.001.06,05</t>
  </si>
  <si>
    <t>Recaudo Instalaciones Nuevas Bcominas</t>
  </si>
  <si>
    <t>1.1.02.05.001.06,06</t>
  </si>
  <si>
    <t>Recaudo Instalaciones Nuevas Sn Felipe</t>
  </si>
  <si>
    <t>1.1.02.05.001.06,07</t>
  </si>
  <si>
    <t>Recaudo porVenta Alumbrado Publico Inírida</t>
  </si>
  <si>
    <t>1.1.02.05.001.06,08</t>
  </si>
  <si>
    <t>Recaudo porVenta Alumbrado Publico Bcominas</t>
  </si>
  <si>
    <t>1.1.02.05.001.06,09</t>
  </si>
  <si>
    <t>Recaudo porVenta Alumbrado Publico Sn Felipe</t>
  </si>
  <si>
    <t>1.1.02.05.001.06,10</t>
  </si>
  <si>
    <t>Recaudo por Reconexiones Inírida</t>
  </si>
  <si>
    <t>1.1.02.05.001.06,11</t>
  </si>
  <si>
    <t>Recaudo por Reconexiones Bcominas</t>
  </si>
  <si>
    <t>1.1.02.05.001.06,12</t>
  </si>
  <si>
    <t>Recaudo por Reconexiones San Felipe</t>
  </si>
  <si>
    <t>1.1.02.05.001.06,13</t>
  </si>
  <si>
    <t>Recaudo por Otros Serv.Energia Inirida</t>
  </si>
  <si>
    <t>1.1.02.05.001.06,14</t>
  </si>
  <si>
    <t>Recaudo por Otros Serv.Energia Bcominas</t>
  </si>
  <si>
    <t>1.1.02.05.001.06,15</t>
  </si>
  <si>
    <t>Recaudo por Otros Serv.Energia San Felipe</t>
  </si>
  <si>
    <t>1.1.02.05.001.06,16</t>
  </si>
  <si>
    <t xml:space="preserve">Recaudo por men BARRANCOMINAS SISFV </t>
  </si>
  <si>
    <t>1.1.02.05.001.06,17</t>
  </si>
  <si>
    <t>Recaudo por serv.prestados a pueblo nuevo SISFV 141</t>
  </si>
  <si>
    <t>1.1.02.05.001.06,18</t>
  </si>
  <si>
    <t>Recaudo por serv.prestados a Brisas de Miralejo SISFV 141</t>
  </si>
  <si>
    <t>1.1.02.05.001.06,19</t>
  </si>
  <si>
    <t>Recaudo por serv.prestados a Cariben SISFV 141</t>
  </si>
  <si>
    <t>1.1.02.05.001.06,20</t>
  </si>
  <si>
    <t>Recaudo por serv.prestados a Mirolindo SISFV 141</t>
  </si>
  <si>
    <t>1.1.02.05.001.06,21</t>
  </si>
  <si>
    <t>Recaudo por serv.prestados a Mirolindo Sikuani SISV 141</t>
  </si>
  <si>
    <t>1.1.02.05.001.06,22</t>
  </si>
  <si>
    <t>Recaudo por serv.prestados a La Luna SISFV 141</t>
  </si>
  <si>
    <t>1.1.02.05.001.06,23</t>
  </si>
  <si>
    <t xml:space="preserve">Recaudo por serv.prestados a Laguna Cumaralito SISVF 074 </t>
  </si>
  <si>
    <t>1.1.02.05.001.06,24</t>
  </si>
  <si>
    <t>Recaudo por serv.prestados a Picure SISFV 074</t>
  </si>
  <si>
    <t>1.1.02.05.001.06,25</t>
  </si>
  <si>
    <t>Recaudo por serv.prestados a Chiguiro SISFV 074</t>
  </si>
  <si>
    <t>1.1.02.05.001.06,26</t>
  </si>
  <si>
    <t>Recaudo por serv.prestados a Murcielago SISFV 074</t>
  </si>
  <si>
    <t>1.1.02.05.001.06,27</t>
  </si>
  <si>
    <t>Recaudo por serv.prestados a Caño Negro SISFV 074</t>
  </si>
  <si>
    <t>1.1.02.05.001.06,28</t>
  </si>
  <si>
    <t>Recaudo por serv.prestados a Laguna Curvina SISFV 074</t>
  </si>
  <si>
    <t>1.1.02.05.001.06,29</t>
  </si>
  <si>
    <t>Recaudo por serv.prestados a Arrecifal SISFV 074 y 141</t>
  </si>
  <si>
    <t>1.1.02.05.001.06,30</t>
  </si>
  <si>
    <t>Recaudo por serv.prestados a Caño Guamuco SISFV 141</t>
  </si>
  <si>
    <t>1.1.02.05.001.06,31</t>
  </si>
  <si>
    <t>Recaudo por serv.prestados a Guaco Bajo y Guaco Alto SISFV 141</t>
  </si>
  <si>
    <t>1.1.02.05.001.06,32</t>
  </si>
  <si>
    <t>Recaudo por serv.prestados a Sapuara SISFV 074</t>
  </si>
  <si>
    <t>1.1.02.05.001.06,33</t>
  </si>
  <si>
    <t>Recaudo por serv.prestados a Altamira Guaviare  SISFV  074</t>
  </si>
  <si>
    <t>1.1.02.05.001.06,34</t>
  </si>
  <si>
    <t>Recaudo por serv.prestados a prestados aRaudal SISFV 074</t>
  </si>
  <si>
    <t>1.1.02.05.001.06,35</t>
  </si>
  <si>
    <t>Recaudo por serv.prestados a Sejalito Rio Guaviare SISFV 074</t>
  </si>
  <si>
    <t>1.1.02.05.001.06,36</t>
  </si>
  <si>
    <t>Recaudo por serv.prestados aRaudal Mapiripana SISFV 141 y 074</t>
  </si>
  <si>
    <t>1.1.02.05.001.06,37</t>
  </si>
  <si>
    <t>Recaudo por serv.prestados a La Union SISFV 074 y 141</t>
  </si>
  <si>
    <t>1.1.02.05.001.06,38</t>
  </si>
  <si>
    <t>Recaudo por serv.prestados a Carpintero Palomas SISFV 141</t>
  </si>
  <si>
    <t>1.1.02.05.001.06,39</t>
  </si>
  <si>
    <t>Recaudo por serv.prestados a chatare(parque solar) 141</t>
  </si>
  <si>
    <t>1.1.02.05.001.06,40</t>
  </si>
  <si>
    <t>Recaudo por serv.prestados a carpintero (parque solar) 141</t>
  </si>
  <si>
    <t>1.1.02.05.001.06,41</t>
  </si>
  <si>
    <t>Recaudo por serv.prestados a Laguna Colorada (parque solar) 616</t>
  </si>
  <si>
    <t>1.1.02.05.001.06,42</t>
  </si>
  <si>
    <t>Recaudo por serv.SAN FELIPE SISFV</t>
  </si>
  <si>
    <t>1.1.02.05.001.06,43</t>
  </si>
  <si>
    <t xml:space="preserve">Recaudo por serv.prestados a Buena Vista SISFV 141 </t>
  </si>
  <si>
    <t>1.1.02.05.001.06,44</t>
  </si>
  <si>
    <t xml:space="preserve">Recaudo por serv.prestados a  Cabezon SISFV 141 </t>
  </si>
  <si>
    <t>1.1.02.05.001.06,45</t>
  </si>
  <si>
    <t xml:space="preserve">Recaudo por serv.prestados a Carrizal SISFV 141 </t>
  </si>
  <si>
    <t>1.1.02.05.001.06,46</t>
  </si>
  <si>
    <t xml:space="preserve">Recaudo por serv.prestados a Ducutivapo SISFV 141 </t>
  </si>
  <si>
    <t>1.1.02.05.001.06,47</t>
  </si>
  <si>
    <t xml:space="preserve">Recaudo por serv.prestados a Chaveni SISFV 141 </t>
  </si>
  <si>
    <t>1.1.02.05.001.06,48</t>
  </si>
  <si>
    <t xml:space="preserve">Recaudo por serv.prestados a Punta Angel SISFV 141 </t>
  </si>
  <si>
    <t>1.1.02.05.001.06,49</t>
  </si>
  <si>
    <t xml:space="preserve">Recaudo por serv.prestados a Capaco SISFV 141 </t>
  </si>
  <si>
    <t>1.1.02.05.001.06,50</t>
  </si>
  <si>
    <t xml:space="preserve">Recaudo por serv.prestados aPorvenir Mayavo SISFV 141 </t>
  </si>
  <si>
    <t>1.1.02.05.001.06,51</t>
  </si>
  <si>
    <t xml:space="preserve">Recaudo por serv.prestados a Playa san Felipe SISFV 141 </t>
  </si>
  <si>
    <t>1.1.02.05.001.06,52</t>
  </si>
  <si>
    <t xml:space="preserve">Recaudo por serv.prestados a Santa Martha SISFV 141 </t>
  </si>
  <si>
    <t>1.1.02.05.001.06,53</t>
  </si>
  <si>
    <t xml:space="preserve">Recaudo por serv.prestados a Gavilan SISFV 141 </t>
  </si>
  <si>
    <t>1.1.02.05.001.06,54</t>
  </si>
  <si>
    <t xml:space="preserve">Recaudo por serv.prestados a Winape SISFV 141 </t>
  </si>
  <si>
    <t>1.1.02.05.001.06,55</t>
  </si>
  <si>
    <t xml:space="preserve">Recaudo por serv.prestados a Punta Barbosa SISFV 141 </t>
  </si>
  <si>
    <t>1.1.02.05.001.06,56</t>
  </si>
  <si>
    <t xml:space="preserve">Recaudo por serv.prestados a Canan Guainia SISFV 141 </t>
  </si>
  <si>
    <t>1.1.02.05.001.06,57</t>
  </si>
  <si>
    <t xml:space="preserve">Recaudo por serv.prestados a. Playa Blanca SISFV 141 </t>
  </si>
  <si>
    <t>1.1.02.05.001.06,58</t>
  </si>
  <si>
    <t xml:space="preserve">Recaudo por serv.prestados a Sabanita Santa Fe SISFV 141 </t>
  </si>
  <si>
    <t>1.1.02.05.001.06,59</t>
  </si>
  <si>
    <t xml:space="preserve">Recaudo por serv.prestados a Catacuname SISFV 141 </t>
  </si>
  <si>
    <t>1.1.02.05.001.06,60</t>
  </si>
  <si>
    <t xml:space="preserve">Recaudo por serv.prestados a Frito SISFV 141 </t>
  </si>
  <si>
    <t>1.1.02.05.001.06,61</t>
  </si>
  <si>
    <t xml:space="preserve">Recaudo por serv.prestados a Punta Brava SISFV 141 </t>
  </si>
  <si>
    <t>1.1.02.05.001.06,62</t>
  </si>
  <si>
    <t xml:space="preserve">Recaudo por serv.prestados a Piedra Blanca SISFV 141 </t>
  </si>
  <si>
    <t>1.1.02.05.001.06,63</t>
  </si>
  <si>
    <t xml:space="preserve">Recaudo por serv.prestados a Araguato Paria SISFV 141 </t>
  </si>
  <si>
    <t>1.1.02.05.001.06,64</t>
  </si>
  <si>
    <t xml:space="preserve">Recaudo por serv.prestados a Gigua SISFV 141 </t>
  </si>
  <si>
    <t>1.1.02.05.001.06,65</t>
  </si>
  <si>
    <t xml:space="preserve">Recaudo por serv.prestados a puerto colombia DIESEL </t>
  </si>
  <si>
    <t>1.1.02.05.001.06,66</t>
  </si>
  <si>
    <t>Recaudo por serv.prestados a GUADALUPE SIFV</t>
  </si>
  <si>
    <t>1.1.02.05.001.06,67</t>
  </si>
  <si>
    <t>Recaudo por serv.prestados aSan Rafael SISFV 141</t>
  </si>
  <si>
    <t>1.1.02.05.001.06,68</t>
  </si>
  <si>
    <t>Recaudo por serv.prestados a Galilea SISFV 141</t>
  </si>
  <si>
    <t>1.1.02.05.001.06,69</t>
  </si>
  <si>
    <t>Recaudo por serv.prestados a Porvenir Frontera SISFV 141</t>
  </si>
  <si>
    <t>1.1.02.05.001.06,70</t>
  </si>
  <si>
    <t>Recaudo por serv.prestados a CACAHUAL SISFV</t>
  </si>
  <si>
    <t>1.1.02.05.001.06,71</t>
  </si>
  <si>
    <t>Recaudo por serv.prestados a Santisima SISFV 141</t>
  </si>
  <si>
    <t>1.1.02.05.001.06,72</t>
  </si>
  <si>
    <t>Recaudo por serv.prestados a Dispersas Cacahual SISFV 141</t>
  </si>
  <si>
    <t>1.1.02.05.001.06,73</t>
  </si>
  <si>
    <t xml:space="preserve">Recaudo por serv.prestados a Cacahual DIESEL </t>
  </si>
  <si>
    <t>1.1.02.05.001.06,74</t>
  </si>
  <si>
    <t xml:space="preserve">Recaudo por serv.prestados a Chaquita DIESEL </t>
  </si>
  <si>
    <t>1.1.02.05.001.06,75</t>
  </si>
  <si>
    <t xml:space="preserve">Recaudo por serv.prestados a Merey DIESEL </t>
  </si>
  <si>
    <t>1.1.02.05.001.06,76</t>
  </si>
  <si>
    <t>Recaudo por serv.prestados a. Pato Corona DIESEL</t>
  </si>
  <si>
    <t>1.1.02.05.001.06,77</t>
  </si>
  <si>
    <t xml:space="preserve">Recaudo por serv.prestados a Playa Blanca DIESEL </t>
  </si>
  <si>
    <t>1.1.02.05.001.06,78</t>
  </si>
  <si>
    <t>Recaudo por serv.prestados a Guayabal DIESEL</t>
  </si>
  <si>
    <t>1.1.02.05.001.06,79</t>
  </si>
  <si>
    <t xml:space="preserve">Recaudo por serv.prestados a Caño Raya DIESEL </t>
  </si>
  <si>
    <t>1.1.02.05.001.06,80</t>
  </si>
  <si>
    <t xml:space="preserve">Recaudo por serv.prestados a INIRIDA SISFV </t>
  </si>
  <si>
    <t>1.1.02.05.001.06,81</t>
  </si>
  <si>
    <t>Recaudo por serv.prestados a  Alta Mira SISFV 141</t>
  </si>
  <si>
    <t>1.1.02.05.001.06,82</t>
  </si>
  <si>
    <t>Recaudo por serv.prestados a Berrocal Vitina SISFV 141</t>
  </si>
  <si>
    <t>1.1.02.05.001.06,83</t>
  </si>
  <si>
    <t>Recaudo por serv.prestados a Caño Azul SISFV 141</t>
  </si>
  <si>
    <t>1.1.02.05.001.06,84</t>
  </si>
  <si>
    <t>Recaudo por serv.prestados a Caño Bagre SISFV 141</t>
  </si>
  <si>
    <t>1.1.02.05.001.06,85</t>
  </si>
  <si>
    <t>Recaudo por serv.prestados a Caño Conejo SISFV 141</t>
  </si>
  <si>
    <t>1.1.02.05.001.06,86</t>
  </si>
  <si>
    <t>Recaudo por serv.prestados a Caño Culebra SISFV 141</t>
  </si>
  <si>
    <t>1.1.02.05.001.06,87</t>
  </si>
  <si>
    <t>Recaudo por serv.prestados a Las Palmas SISFV 141</t>
  </si>
  <si>
    <t>1.1.02.05.001.06,88</t>
  </si>
  <si>
    <t>Recaudo por serv.prestados a Macasabe SISFV 141</t>
  </si>
  <si>
    <t>1.1.02.05.001.06,89</t>
  </si>
  <si>
    <t>Recaudo por serv.prestados a  Mango Viejo SISFV 141</t>
  </si>
  <si>
    <t>1.1.02.05.001.06,90</t>
  </si>
  <si>
    <t>Recaudo por serv.prestados a Piñal SISFV 141</t>
  </si>
  <si>
    <t>1.1.02.05.001.06,91</t>
  </si>
  <si>
    <t>Recaudo por serv.prestados a Pozo Melanisto SISFV 141</t>
  </si>
  <si>
    <t>1.1.02.05.001.06,92</t>
  </si>
  <si>
    <t>Recaudo por serv.prestados a  Pto Guamal SISFV 141</t>
  </si>
  <si>
    <t>1.1.02.05.001.06,93</t>
  </si>
  <si>
    <t>Recaudo por serv.prestados a Ekoneima SISFV 141</t>
  </si>
  <si>
    <t>1.1.02.05.001.06,94</t>
  </si>
  <si>
    <t>Recaudo por serv.prestados a El Venado SISFV 141</t>
  </si>
  <si>
    <t>1.1.02.05.001.06,95</t>
  </si>
  <si>
    <t>Recaudo por serv.prestados a Huesito SISFV 141</t>
  </si>
  <si>
    <t>1.1.02.05.001.06,96</t>
  </si>
  <si>
    <t>Recaudo por serv.prestados aLa Clemencia SISFV 141</t>
  </si>
  <si>
    <t>1.1.02.05.001.06,97</t>
  </si>
  <si>
    <t>Recaudo por serv.prestados a La Florida SISFV 141</t>
  </si>
  <si>
    <t>1.1.02.05.001.06,98</t>
  </si>
  <si>
    <t>Recaudo por serv.prestados a La Minga SISFV 141</t>
  </si>
  <si>
    <t>1.1.02.05.001.06,99</t>
  </si>
  <si>
    <t>Recaudo por serv.prestados a La Radio Faro SISFV 141</t>
  </si>
  <si>
    <t>1.1.02.05.001.06,100</t>
  </si>
  <si>
    <t>Recaudo por serv.prestados a La Rincon Vitina SISFV 141</t>
  </si>
  <si>
    <t>1.1.02.05.001.06,101</t>
  </si>
  <si>
    <t xml:space="preserve">Recaudo por serv.prestados a La Tierra alta SISFV 141 </t>
  </si>
  <si>
    <t>1.1.02.05.001.06,102</t>
  </si>
  <si>
    <t>Recaudo por serv.prestados a La Timzu SISFV 141</t>
  </si>
  <si>
    <t>1.1.02.05.001.06,103</t>
  </si>
  <si>
    <t>Recaudo por serv.prestados a Via Sabanita SISFV 141</t>
  </si>
  <si>
    <t>1.1.02.05.001.06,104</t>
  </si>
  <si>
    <t>Recaudo por serv.prestados a La Sardina  SISFV 141</t>
  </si>
  <si>
    <t>1.1.02.05.001.06,105</t>
  </si>
  <si>
    <t>Recaudo por serv.prestados a Carrizal SISFV 074</t>
  </si>
  <si>
    <t>1.1.02.05.001.06,106</t>
  </si>
  <si>
    <t>Recaudo por serv.prestados a Laguna Colorada Baja SISFV 074 Y 141</t>
  </si>
  <si>
    <t>1.1.02.05.001.06,107</t>
  </si>
  <si>
    <t>Recaudo por serv.prestados a Guamalito SISFV 074</t>
  </si>
  <si>
    <t>1.1.02.05.001.06,108</t>
  </si>
  <si>
    <t>Recaudo por serv.prestados a Palmarito SISFV 074 Y 141</t>
  </si>
  <si>
    <t>1.1.02.05.001.06,109</t>
  </si>
  <si>
    <t>Recaudo por serv.prestados a Via almidon  SISFV 141</t>
  </si>
  <si>
    <t>1.1.02.05.001.06,110</t>
  </si>
  <si>
    <t>Recaudo por serv.prestados a Guamal  SISFV 141</t>
  </si>
  <si>
    <t>1.1.02.05.001.06,111</t>
  </si>
  <si>
    <t>Recaudo por serv.prestados a Altamisa  SISFV 141</t>
  </si>
  <si>
    <t>1.1.02.05.001.06,112</t>
  </si>
  <si>
    <t>Recaudo por serv.prestados a Puerto Esperanza  SISFV 074  y 141</t>
  </si>
  <si>
    <t>1.1.02.05.001.06,113</t>
  </si>
  <si>
    <t>Recaudo por serv.prestados a Monte Bello  SISFV 141</t>
  </si>
  <si>
    <t>1.1.02.05.001.06,114</t>
  </si>
  <si>
    <t>Recaudo por serv.prestados a Pueblo Nuevo  SISFV 043 y 141</t>
  </si>
  <si>
    <t>1.1.02.05.001.06,115</t>
  </si>
  <si>
    <t xml:space="preserve">Recaudo por serv.prestados a Caranacoa SISFV 141 </t>
  </si>
  <si>
    <t>1.1.02.05.001.06,116</t>
  </si>
  <si>
    <t xml:space="preserve">Recaudo por serv.prestados a Almidon SISFV 074 </t>
  </si>
  <si>
    <t>1.1.02.05.001.06,117</t>
  </si>
  <si>
    <t>Recaudo por serv.prestados a ceiba SISFV 141 y 074</t>
  </si>
  <si>
    <t>1.1.02.05.001.06,118</t>
  </si>
  <si>
    <t>Recaudo por serv.prestados a Laguna Matraca SISFV 141</t>
  </si>
  <si>
    <t>1.1.02.05.001.06,119</t>
  </si>
  <si>
    <t>Recaudo por serv.prestados a Paloma SISFV 141 y 074</t>
  </si>
  <si>
    <t>1.1.02.05.001.06,120</t>
  </si>
  <si>
    <t>Recaudo por serv.prestados a Eden SISFV 141</t>
  </si>
  <si>
    <t>1.1.02.05.001.06,121</t>
  </si>
  <si>
    <t xml:space="preserve">Recaudo por serv.prestados a Laguna cajaro SISFV 141 </t>
  </si>
  <si>
    <t>1.1.02.05.001.06,122</t>
  </si>
  <si>
    <t>Recaudo por serv.prestados a Morroco SISFV 074</t>
  </si>
  <si>
    <t>1.1.02.05.001.06,123</t>
  </si>
  <si>
    <t>Recaudo por serv.prestados a Laguna Cejal SISFV 074</t>
  </si>
  <si>
    <t>1.1.02.05.001.06,124</t>
  </si>
  <si>
    <t>Recaudo por serv.prestados a sejalito rio Inirida SISFV 074</t>
  </si>
  <si>
    <t>1.1.02.05.001.06,125</t>
  </si>
  <si>
    <t>Recaudo por serv.prestados a Barranco Guarura SISFV 141</t>
  </si>
  <si>
    <t>1.1.02.05.001.06,126</t>
  </si>
  <si>
    <t>Recaudo por serv.prestados a La Fuga SISFV 141</t>
  </si>
  <si>
    <t>1.1.02.05.001.06,127</t>
  </si>
  <si>
    <t>Recaudo por serv.prestados a Zamruo SISFV 074</t>
  </si>
  <si>
    <t>1.1.02.05.001.06,128</t>
  </si>
  <si>
    <t>Recaudo por serv.prestados a Piedra Alta SISFV 074</t>
  </si>
  <si>
    <t>1.1.02.05.001.06,129</t>
  </si>
  <si>
    <t>Recaudo por serv.prestados a Cesema SISFV 141</t>
  </si>
  <si>
    <t>1.1.02.05.001.06,130</t>
  </si>
  <si>
    <t>Recaudo por serv.prestados a Brisas del Guainia SISFV 141</t>
  </si>
  <si>
    <t>1.1.02.05.001.06,131</t>
  </si>
  <si>
    <t>Recaudo por serv.prestados a La Palmera SISFV 141</t>
  </si>
  <si>
    <t>1.1.02.05.001.06,132</t>
  </si>
  <si>
    <t>Recaudo por serv.prestados a La Palma SISFV 141</t>
  </si>
  <si>
    <t>1.1.02.05.001.06,133</t>
  </si>
  <si>
    <t>Recaudo por serv.prestados a Higueron SISFV 141</t>
  </si>
  <si>
    <t>1.1.02.05.001.06,134</t>
  </si>
  <si>
    <t>Recaudo por serv.prestados a Barranco Tigre SISFV 043</t>
  </si>
  <si>
    <t>1.1.02.05.001.06,135</t>
  </si>
  <si>
    <t>Recaudo por serv.prestados a Frente a la playa ejen SISFV 141</t>
  </si>
  <si>
    <t>1.1.02.05.001.06,136</t>
  </si>
  <si>
    <t>Recaudo por serv.prestados a Zona Rural Caño Bagre SISFV 141</t>
  </si>
  <si>
    <t>1.1.02.05.001.06,137</t>
  </si>
  <si>
    <t>Recaudo por serv.prestados a  Jejen SISFV 141</t>
  </si>
  <si>
    <t>1.1.02.05.001.06,138</t>
  </si>
  <si>
    <t>Recaudo por serv.prestados a Fundacion SISFV 141</t>
  </si>
  <si>
    <t>1.1.02.05.001.06,139</t>
  </si>
  <si>
    <t>Recaudo por serv.prestados a Danta SISFV 043</t>
  </si>
  <si>
    <t>1.1.02.05.001.06,140</t>
  </si>
  <si>
    <t>Recaudo por serv.prestados a Caño Viña SISFV 043</t>
  </si>
  <si>
    <t>1.1.02.05.001.06,141</t>
  </si>
  <si>
    <t>Recaudo por serv.prestados a Loma Alta SISFV 043</t>
  </si>
  <si>
    <t>1.1.02.05.001.06,142</t>
  </si>
  <si>
    <t>Recaudo por serv.prestados a Loma Baja SISFV 043</t>
  </si>
  <si>
    <t>1.1.02.05.001.06,143</t>
  </si>
  <si>
    <t>Recaudo por serv.prestados a Morocoto SISFV 043</t>
  </si>
  <si>
    <t>1.1.02.05.001.06,144</t>
  </si>
  <si>
    <t>Recaudo por serv.prestados aFincas Colonas SISFV 123</t>
  </si>
  <si>
    <t>1.1.02.05.001.06,145</t>
  </si>
  <si>
    <t>Recaudo por serv.prestados a Caranacoa (parque solar) 616</t>
  </si>
  <si>
    <t>1.1.02.05.001.06,146</t>
  </si>
  <si>
    <t>Recaudo por serv.prestados a Remanso (parque solar) 616</t>
  </si>
  <si>
    <t>1.1.02.05.001.06,147</t>
  </si>
  <si>
    <t>Recaudo por serv.prestados a Venado (parque solar) 141</t>
  </si>
  <si>
    <t>1.1.02.05.001.06,148</t>
  </si>
  <si>
    <t>Recaudo por serv.prestados a Chorrobocon (parque solar) 616</t>
  </si>
  <si>
    <t>1.1.02.05.001.06,149</t>
  </si>
  <si>
    <t xml:space="preserve">Recaudo por serv.prestados a Baquiro DIESEL </t>
  </si>
  <si>
    <t>1.1.02.05.001.06,150</t>
  </si>
  <si>
    <t xml:space="preserve">Recaudo por serv.prestados a Zancudo DIESEL </t>
  </si>
  <si>
    <t>1.1.02.05.001.06,151</t>
  </si>
  <si>
    <t>Recaudo por serv.prestados a Sardina Bagre DIESEL</t>
  </si>
  <si>
    <t>1.1.02.05.001.06,152</t>
  </si>
  <si>
    <t>Recaudo por serv.prestados a laguna. Laguna cumaral Alto Guamuco DIESEL</t>
  </si>
  <si>
    <t>1.1.02.05.001.07</t>
  </si>
  <si>
    <t>Servicios Financieros y Servicios Conexos, servicios inmobiliarios y Servicios de Arrendamiento</t>
  </si>
  <si>
    <t>1.1.02.05.001.0701</t>
  </si>
  <si>
    <t xml:space="preserve">Recaudo por Comision Convenios- crediemelce </t>
  </si>
  <si>
    <t>1.1.02.05.001.0702</t>
  </si>
  <si>
    <t>Recaudo por Alquiler de Postes</t>
  </si>
  <si>
    <t>1.1.02.05.001.0703</t>
  </si>
  <si>
    <t xml:space="preserve">Serv.Prest.Emp_Serv.Produc.(programa crediemelce) inirida </t>
  </si>
  <si>
    <t>1.1.02.05.001.0704</t>
  </si>
  <si>
    <t xml:space="preserve">Serv.Prest.Emp_Serv.Produc.(programa crediemelce) Bcominas </t>
  </si>
  <si>
    <t>1.1.02.05.001.0705</t>
  </si>
  <si>
    <t>Recaudo comision Convenio APC</t>
  </si>
  <si>
    <t>1.1.02.05.001.0706</t>
  </si>
  <si>
    <t>Recaudo por Prestamos a Accionistas</t>
  </si>
  <si>
    <t>1,1,0,2,0,6</t>
  </si>
  <si>
    <t>1,1,02,06,006</t>
  </si>
  <si>
    <t>TRANSFERENCIAS DE OTRAS ENT.GOBIERNO GENERAL</t>
  </si>
  <si>
    <t>1,1,02,06,006.01</t>
  </si>
  <si>
    <t>APORTE DE NA NACION</t>
  </si>
  <si>
    <t>1,1,02,06,006.01.01</t>
  </si>
  <si>
    <t>Aporte Nacion.Sub.Menor Tarifas ZNI_Inirida</t>
  </si>
  <si>
    <t>1,1,02,06,006.01.02</t>
  </si>
  <si>
    <t xml:space="preserve">APORTE SUBSIDIO COMUNIDADES </t>
  </si>
  <si>
    <t>1,1,02,06,006.01.0201</t>
  </si>
  <si>
    <t>Subsidio por men. BARRANCOMINAS PARQUE HIBRIDO</t>
  </si>
  <si>
    <t>1,1,02,06,006.01.0202</t>
  </si>
  <si>
    <t xml:space="preserve">Subsidio por men BARRANCOMINAS SISFV </t>
  </si>
  <si>
    <t>1,1,02,06,006.01.0203</t>
  </si>
  <si>
    <t>Subsidio por  men. pueblo nuevo SISFV 141</t>
  </si>
  <si>
    <t>1,1,02,06,006.01.0204</t>
  </si>
  <si>
    <t>Subsidio por  men. Brisas de Miralejo SISFV 141</t>
  </si>
  <si>
    <t>1,1,02,06,006.01.0205</t>
  </si>
  <si>
    <t>Subsidio por  men. Cariben SISFV 141</t>
  </si>
  <si>
    <t>1,1,02,06,006.01.0206</t>
  </si>
  <si>
    <t>Subsidio por  men. Mirolindo SISFV 141</t>
  </si>
  <si>
    <t>1,1,02,06,006.01.0207</t>
  </si>
  <si>
    <t>Subsidio por  men. Mirolindo Sikuani SISV 141</t>
  </si>
  <si>
    <t>1,1,02,06,006.01.0208</t>
  </si>
  <si>
    <t>Subsidio por  men. La Luna SISFV 141</t>
  </si>
  <si>
    <t>1,1,02,06,006.01.0209</t>
  </si>
  <si>
    <t xml:space="preserve">Subsidio por  men. Laguna Cumaralito SISVF 074 </t>
  </si>
  <si>
    <t>1,1,02,06,006.01.0210</t>
  </si>
  <si>
    <t>Subsidio por  men. Picure SISFV 074</t>
  </si>
  <si>
    <t>1,1,02,06,006.01.0211</t>
  </si>
  <si>
    <t>Subsidio por  men. Chiguiro SISFV 074</t>
  </si>
  <si>
    <t>1,1,02,06,006.01.0212</t>
  </si>
  <si>
    <t>Subsidio por  men. Murcielago SISFV 074</t>
  </si>
  <si>
    <t>1,1,02,06,006.01.0213</t>
  </si>
  <si>
    <t>Subsidio por  men.  Caño Negro SISFV 074</t>
  </si>
  <si>
    <t>1,1,02,06,006.01.0214</t>
  </si>
  <si>
    <t>Subsidio por  men. Laguna Curvina SISFV 074</t>
  </si>
  <si>
    <t>1,1,02,06,006.01.0215</t>
  </si>
  <si>
    <t>Subsidio por  men.Arrecifal SISFV 074 y 141</t>
  </si>
  <si>
    <t>1,1,02,06,006.01.0216</t>
  </si>
  <si>
    <t>Subsidio por  men.Caño Guamuco SISFV 141</t>
  </si>
  <si>
    <t>1,1,02,06,006.01.0217</t>
  </si>
  <si>
    <t>Subsidio por  men. Guaco Bajo y Guaco Alto SISFV 141</t>
  </si>
  <si>
    <t>1,1,02,06,006.01.0218</t>
  </si>
  <si>
    <t>Subsidio por  men.Sapuara SISFV 074</t>
  </si>
  <si>
    <t>1,1,02,06,006.01.0219</t>
  </si>
  <si>
    <t>Subsidio por  men. Altamira Guaviare  SISFV  074</t>
  </si>
  <si>
    <t>1,1,02,06,006.01.0220</t>
  </si>
  <si>
    <t>Subsidio por men. Raudal SISFV 074</t>
  </si>
  <si>
    <t>1,1,02,06,006.01.0221</t>
  </si>
  <si>
    <t>Subsidio por  men. Sejalito Rio Guaviare SISFV 074</t>
  </si>
  <si>
    <t>1,1,02,06,006.01.0222</t>
  </si>
  <si>
    <t>Subsidio por  men.Raudal Mapiripana SISFV 141 y 074</t>
  </si>
  <si>
    <t>1,1,02,06,006.01.0223</t>
  </si>
  <si>
    <t>Subsidio por  men. La Union SISFV 074 y 141</t>
  </si>
  <si>
    <t>1,1,02,06,006.01.0224</t>
  </si>
  <si>
    <t>Subsidio por  men. Carpintero Palomas SISFV 141</t>
  </si>
  <si>
    <t>Subsidio por  men. a chatare(parque solar) 141</t>
  </si>
  <si>
    <t>Subsidio por  men. a carpintero (parque solar) 141</t>
  </si>
  <si>
    <t>Subsidio por  men. a Laguna Colorada (parque solar) 616</t>
  </si>
  <si>
    <t>Subsidio por men SAN FELIPE SISFV</t>
  </si>
  <si>
    <t xml:space="preserve">Subsidio por  men. Buena Vista SISFV 141 </t>
  </si>
  <si>
    <t xml:space="preserve">Subsidio por  men. Cabezon SISFV 141 </t>
  </si>
  <si>
    <t xml:space="preserve">Subsidio por  men. Carrizal SISFV 141 </t>
  </si>
  <si>
    <t xml:space="preserve">Subsidio por  men. Ducutivapo SISFV 141 </t>
  </si>
  <si>
    <t xml:space="preserve">Subsidio por  men. Chaveni SISFV 141 </t>
  </si>
  <si>
    <t xml:space="preserve">Subsidio por  men. Punta Angel SISFV 141 </t>
  </si>
  <si>
    <t xml:space="preserve">Subsidio por  men.Capaco SISFV 141 </t>
  </si>
  <si>
    <t xml:space="preserve">Subsidio por  men. Porvenir Mayavo SISFV 141 </t>
  </si>
  <si>
    <t xml:space="preserve">Subsidio por  men.Playa san Felipe SISFV 141 </t>
  </si>
  <si>
    <t xml:space="preserve">Subsidio por  men.Santa Martha SISFV 141 </t>
  </si>
  <si>
    <t xml:space="preserve">Subsidio por  men.Gavilan SISFV 141 </t>
  </si>
  <si>
    <t xml:space="preserve">Subsidio por  men. Winape SISFV 141 </t>
  </si>
  <si>
    <t xml:space="preserve">Subsidio por  men. Punta Barbosa SISFV 141 </t>
  </si>
  <si>
    <t xml:space="preserve">Subsidio por  men. Canan Guainia SISFV 141 </t>
  </si>
  <si>
    <t xml:space="preserve">Subsidio por  men. Playa Blanca SISFV 141 </t>
  </si>
  <si>
    <t xml:space="preserve">Subsidio por  men. Sabanita Santa Fe SISFV 141 </t>
  </si>
  <si>
    <t xml:space="preserve">Subsidio por  men. Catacuname SISFV 141 </t>
  </si>
  <si>
    <t xml:space="preserve">Subsidio por  men. Frito SISFV 141 </t>
  </si>
  <si>
    <t>1,1,02,06,006.01.0225</t>
  </si>
  <si>
    <t xml:space="preserve">Subsidio por  men. Punta Brava SISFV 141 </t>
  </si>
  <si>
    <t>1,1,02,06,006.01.0226</t>
  </si>
  <si>
    <t xml:space="preserve">Subsidio por  men. Piedra Blanca SISFV 141 </t>
  </si>
  <si>
    <t>1,1,02,06,006.01.0227</t>
  </si>
  <si>
    <t xml:space="preserve">Subsidio por  men. Araguato Paria SISFV 141 </t>
  </si>
  <si>
    <t>1,1,02,06,006.01.0228</t>
  </si>
  <si>
    <t xml:space="preserve">Subsidio por  men.Gigua SISFV 141 </t>
  </si>
  <si>
    <t>Subsidio por  men. A SAN FELIPE DIESEL</t>
  </si>
  <si>
    <t xml:space="preserve">Subsidio por  men. a puerto colombia DIESEL </t>
  </si>
  <si>
    <t>Subsidio por men GUADALUPE SIFV</t>
  </si>
  <si>
    <t>Subsidio por  men San Rafael SISFV 141</t>
  </si>
  <si>
    <t>Subsidio por  men Galilea SISFV 141</t>
  </si>
  <si>
    <t>Subsidio por  men Porvenir Frontera SISFV 141</t>
  </si>
  <si>
    <t>Subsidio por men. CACAHUAL SISFV</t>
  </si>
  <si>
    <t>Subsidio por  men. Santisima SISFV 141</t>
  </si>
  <si>
    <t>Subsidio por  men. Dispersas Cacahual SISFV 141</t>
  </si>
  <si>
    <t xml:space="preserve">Subsidio por men. Cacahual DIESEL </t>
  </si>
  <si>
    <t xml:space="preserve">Subsidio por men. Chaquita DIESEL </t>
  </si>
  <si>
    <t xml:space="preserve">Subsidio por men. Merey DIESEL </t>
  </si>
  <si>
    <t>Subsidio por men. Pato Corona DIESEL</t>
  </si>
  <si>
    <t xml:space="preserve">Subsidio por men. Playa Blanca DIESEL </t>
  </si>
  <si>
    <t>Subsidio por men. Guayabal DIESEL</t>
  </si>
  <si>
    <t xml:space="preserve">Subsidio por men. Caño Raya DIESEL </t>
  </si>
  <si>
    <t xml:space="preserve">Subsidio por men INIRIDA SISFV </t>
  </si>
  <si>
    <t>1,1,02,06,006.01.0246</t>
  </si>
  <si>
    <t>Subsidio por  men.  Alta Mira SISFV 141</t>
  </si>
  <si>
    <t>1,1,02,06,006.01.0247</t>
  </si>
  <si>
    <t>Subsidio por  men.  Berrocal Vitina SISFV 141</t>
  </si>
  <si>
    <t>1,1,02,06,006.01.0248</t>
  </si>
  <si>
    <t>Subsidio por  men. Caño Azul SISFV 141</t>
  </si>
  <si>
    <t>1,1,02,06,006.01.0249</t>
  </si>
  <si>
    <t>Subsidio por  men.  Caño Bagre SISFV 141</t>
  </si>
  <si>
    <t>1,1,02,06,006.01.0250</t>
  </si>
  <si>
    <t>Subsidio por  men. Caño Conejo SISFV 141</t>
  </si>
  <si>
    <t>1,1,02,06,006.01.0251</t>
  </si>
  <si>
    <t>Subsidio por  men.  Caño Culebra SISFV 141</t>
  </si>
  <si>
    <t>1,1,02,06,006.01.0252</t>
  </si>
  <si>
    <t>Subsidio por  men. Las Palmas SISFV 141</t>
  </si>
  <si>
    <t>1,1,02,06,006.01.0253</t>
  </si>
  <si>
    <t>Subsidio por  men.  Macasabe SISFV 141</t>
  </si>
  <si>
    <t>1,1,02,06,006.01.0254</t>
  </si>
  <si>
    <t>Subsidio por  men.  Mango Viejo SISFV 141</t>
  </si>
  <si>
    <t>1,1,02,06,006.01.0255</t>
  </si>
  <si>
    <t>Subsidio por  men.  Piñal SISFV 141</t>
  </si>
  <si>
    <t>1,1,02,06,006.01.0256</t>
  </si>
  <si>
    <t>Subsidio por  men.  Pozo Melanisto SISFV 141</t>
  </si>
  <si>
    <t>1,1,02,06,006.01.0257</t>
  </si>
  <si>
    <t>Subsidio por  men.  Pto Guamal SISFV 141</t>
  </si>
  <si>
    <t>1,1,02,06,006.01.0258</t>
  </si>
  <si>
    <t>Subsidio por  men.  Ekoneima SISFV 141</t>
  </si>
  <si>
    <t>1,1,02,06,006.01.0259</t>
  </si>
  <si>
    <t>Subsidio por  men.  El Venado SISFV 141</t>
  </si>
  <si>
    <t>1,1,02,06,006.01.0260</t>
  </si>
  <si>
    <t>Subsidio por  men. Huesito SISFV 141</t>
  </si>
  <si>
    <t>1,1,02,06,006.01.0261</t>
  </si>
  <si>
    <t>Subsidio por  men. La Clemencia SISFV 141</t>
  </si>
  <si>
    <t>1,1,02,06,006.01.0262</t>
  </si>
  <si>
    <t>Subsidio por  men. La Florida SISFV 141</t>
  </si>
  <si>
    <t>1,1,02,06,006.01.0263</t>
  </si>
  <si>
    <t>Subsidio por  men.  La Minga SISFV 141</t>
  </si>
  <si>
    <t>1,1,02,06,006.01.0264</t>
  </si>
  <si>
    <t>Subsidio por  men. La Radio Faro SISFV 141</t>
  </si>
  <si>
    <t>1,1,02,06,006.01.0265</t>
  </si>
  <si>
    <t>Subsidio por  men. La Rincon Vitina SISFV 141</t>
  </si>
  <si>
    <t>1,1,02,06,006.01.0266</t>
  </si>
  <si>
    <t xml:space="preserve">Subsidio por  men.  La Tierra alta SISFV 141 </t>
  </si>
  <si>
    <t>1,1,02,06,006.01.0267</t>
  </si>
  <si>
    <t>Subsidio por  men.  La Timzu SISFV 141</t>
  </si>
  <si>
    <t>1,1,02,06,006.01.0268</t>
  </si>
  <si>
    <t>Subsidio por  men. Via Sabanita SISFV 141</t>
  </si>
  <si>
    <t>1,1,02,06,006.01.0269</t>
  </si>
  <si>
    <t>Subsidio por  men. La Sardina  SISFV 141</t>
  </si>
  <si>
    <t>1,1,02,06,006.01.0270</t>
  </si>
  <si>
    <t>Subsidio por  men. Carrizal SISFV 074</t>
  </si>
  <si>
    <t>1,1,02,06,006.01.0271</t>
  </si>
  <si>
    <t>Subsidio por  men. Laguna Colorada Baja SISFV 074 Y 141</t>
  </si>
  <si>
    <t>1,1,02,06,006.01.0272</t>
  </si>
  <si>
    <t>Subsidio por  men. Guamalito SISFV 074</t>
  </si>
  <si>
    <t>1,1,02,06,006.01.0273</t>
  </si>
  <si>
    <t>Subsidio por  men.  Palmarito SISFV 074 Y 141</t>
  </si>
  <si>
    <t>1,1,02,06,006.01.0274</t>
  </si>
  <si>
    <t>Subsidio por  men. Via almidon  SISFV 141</t>
  </si>
  <si>
    <t>1,1,02,06,006.01.0275</t>
  </si>
  <si>
    <t>Subsidio por  men. Guamal  SISFV 141</t>
  </si>
  <si>
    <t>1,1,02,06,006.01.0276</t>
  </si>
  <si>
    <t>Subsidio por  men. Altamisa  SISFV 141</t>
  </si>
  <si>
    <t>1,1,02,06,006.01.0277</t>
  </si>
  <si>
    <t>Subsidio por  men. Puerto Esperanza  SISFV 074  y 141</t>
  </si>
  <si>
    <t>1,1,02,06,006.01.0278</t>
  </si>
  <si>
    <t>Subsidio por  men. Monte Bello  SISFV 141</t>
  </si>
  <si>
    <t>1,1,02,06,006.01.0279</t>
  </si>
  <si>
    <t>Subsidio por  men. Pueblo Nuevo  SISFV 043 y 141</t>
  </si>
  <si>
    <t>1,1,02,06,006.01.0280</t>
  </si>
  <si>
    <t xml:space="preserve">Subsidio por  men. Caranacoa SISFV 141 </t>
  </si>
  <si>
    <t>1,1,02,06,006.01.0281</t>
  </si>
  <si>
    <t xml:space="preserve">Subsidio por  men. Almidon SISFV 074 </t>
  </si>
  <si>
    <t>1,1,02,06,006.01.0282</t>
  </si>
  <si>
    <t>Subsidio por  men. ceiba SISFV 141 y 074</t>
  </si>
  <si>
    <t>1,1,02,06,006.01.0283</t>
  </si>
  <si>
    <t>Subsidio por  men. Laguna Matraca SISFV 141</t>
  </si>
  <si>
    <t>1,1,02,06,006.01.0284</t>
  </si>
  <si>
    <t>Subsidio por  men. Paloma SISFV 141 y 074</t>
  </si>
  <si>
    <t>1,1,02,06,006.01.0285</t>
  </si>
  <si>
    <t>Subsidio por  men. Eden SISFV 141</t>
  </si>
  <si>
    <t>1,1,02,06,006.01.0286</t>
  </si>
  <si>
    <t xml:space="preserve">Subsidio por  men. Laguna cajaro SISFV 141 </t>
  </si>
  <si>
    <t>1,1,02,06,006.01.0287</t>
  </si>
  <si>
    <t>Subsidio por  men. Morroco SISFV 074</t>
  </si>
  <si>
    <t>1,1,02,06,006.01.0288</t>
  </si>
  <si>
    <t>Subsidio por  men. Laguna Cejal SISFV 074</t>
  </si>
  <si>
    <t>1,1,02,06,006.01.0289</t>
  </si>
  <si>
    <t>Subsidio por  men.sejalito rio Inirida SISFV 074</t>
  </si>
  <si>
    <t>1,1,02,06,006.01.0290</t>
  </si>
  <si>
    <t>Subsidio por  men. Barranco Guarura SISFV 141</t>
  </si>
  <si>
    <t>1,1,02,06,006.01.0291</t>
  </si>
  <si>
    <t>Subsidio por  men.La Fuga SISFV 141</t>
  </si>
  <si>
    <t>1,1,02,06,006.01.0292</t>
  </si>
  <si>
    <t>Subsidio por  men. Zamruo SISFV 074</t>
  </si>
  <si>
    <t>1,1,02,06,006.01.0293</t>
  </si>
  <si>
    <t>Subsidio por  men. Piedra Alta SISFV 074</t>
  </si>
  <si>
    <t>1,1,02,06,006.01.0294</t>
  </si>
  <si>
    <t>Subsidio por  men. Cesema SISFV 141</t>
  </si>
  <si>
    <t>1,1,02,06,006.01.0295</t>
  </si>
  <si>
    <t>Subsidio por  men. Brisas del Guainia SISFV 141</t>
  </si>
  <si>
    <t>1,1,02,06,006.01.0296</t>
  </si>
  <si>
    <t>Subsidio por  men. La Palmera SISFV 141</t>
  </si>
  <si>
    <t>1,1,02,06,006.01.0297</t>
  </si>
  <si>
    <t>Subsidio por  men. La Palma SISFV 141</t>
  </si>
  <si>
    <t>1,1,02,06,006.01.0298</t>
  </si>
  <si>
    <t>Subsidio por  men. Higueron SISFV 141</t>
  </si>
  <si>
    <t>1,1,02,06,006.01.0299</t>
  </si>
  <si>
    <t>Subsidio por  men. Barranco Tigre SISFV 043</t>
  </si>
  <si>
    <t>1,1,02,06,006.01.0300</t>
  </si>
  <si>
    <t>Subsidio por  men. Frente a la playa ejen SISFV 141</t>
  </si>
  <si>
    <t>1,1,02,06,006.01.0301</t>
  </si>
  <si>
    <t>Subsidio por  men.  Zona Rural Caño Bagre SISFV 141</t>
  </si>
  <si>
    <t>1,1,02,06,006.01.0302</t>
  </si>
  <si>
    <t>Subsidio por  men.  Jejen SISFV 141</t>
  </si>
  <si>
    <t>1,1,02,06,006.01.0303</t>
  </si>
  <si>
    <t>Subsidio por  men. Nueva Fundacion SISFV 141</t>
  </si>
  <si>
    <t>1,1,02,06,006.01.0304</t>
  </si>
  <si>
    <t>Subsidio por  men. Danta SISFV 043</t>
  </si>
  <si>
    <t>1,1,02,06,006.01.0305</t>
  </si>
  <si>
    <t>Subsidio por  men. Caño Viña SISFV 043</t>
  </si>
  <si>
    <t>1,1,02,06,006.01.0306</t>
  </si>
  <si>
    <t>Subsidio por  men. Loma Alta SISFV 043</t>
  </si>
  <si>
    <t>1,1,02,06,006.01.0307</t>
  </si>
  <si>
    <t>Subsidio por  men. Loma Baja SISFV 043</t>
  </si>
  <si>
    <t>1,1,02,06,006.01.0308</t>
  </si>
  <si>
    <t>Subsidio por  men. Morocoto SISFV 043</t>
  </si>
  <si>
    <t>1,1,02,06,006.01.0309</t>
  </si>
  <si>
    <t>Subsidio por  men. Fincas Colonas SISFV 123</t>
  </si>
  <si>
    <t>Subsidio por  men. a Caranacoa (parque solar) 616</t>
  </si>
  <si>
    <t>Subsidio por  men. a Remanso (parque solar) 616</t>
  </si>
  <si>
    <t>Subsidio por  men. a Venado (parque solar) 141</t>
  </si>
  <si>
    <t>Subsidio por  men. a Chorrobocon (parque solar) 616</t>
  </si>
  <si>
    <t xml:space="preserve">Subsidio por  men. a Baquiro DIESEL </t>
  </si>
  <si>
    <t xml:space="preserve">Subsidio por men. a Zancudo DIESEL </t>
  </si>
  <si>
    <t>Subsidio por men. a Sardina Bagre DIESEL</t>
  </si>
  <si>
    <t>Subsidio por  men. a laguna. Laguna cumaral Alto Guamuco DIESEL</t>
  </si>
  <si>
    <t xml:space="preserve">RECURSO DE CAPITAL </t>
  </si>
  <si>
    <t>1,2,05</t>
  </si>
  <si>
    <t>RENDIMIENTOS FINANCIEROS</t>
  </si>
  <si>
    <t>1,2,05,02</t>
  </si>
  <si>
    <t>Depositos Ctas.bancarias</t>
  </si>
  <si>
    <t>1,2,09</t>
  </si>
  <si>
    <t>RECUPERACION DE CARTERA</t>
  </si>
  <si>
    <t>1,2,09,03</t>
  </si>
  <si>
    <t>PERSONAS NATURALES</t>
  </si>
  <si>
    <t>1,2,09,03.01</t>
  </si>
  <si>
    <t>1,2,09,03.02</t>
  </si>
  <si>
    <t>Recuperacion Cartera Bcominas</t>
  </si>
  <si>
    <t>1,2,09,03.03</t>
  </si>
  <si>
    <t>Recuperacion Cartera Sn Felipe</t>
  </si>
  <si>
    <t xml:space="preserve">INGRESOS OPERATIVOS </t>
  </si>
  <si>
    <t>INGRESOS TRANSFERENCIAS DE LA NACION</t>
  </si>
  <si>
    <t>TOTAL PRESUPUESTO DE INGRESOS 2025</t>
  </si>
  <si>
    <t>PROYECTO</t>
  </si>
  <si>
    <t xml:space="preserve">ACCIÓN - ACTIVIDADES </t>
  </si>
  <si>
    <t>AREA RESPONSABLE</t>
  </si>
  <si>
    <t>META</t>
  </si>
  <si>
    <t>PRESUPUESTO (Proyección)</t>
  </si>
  <si>
    <t xml:space="preserve">Modernización y ampliación cobertura  red de baja tensión mercado Inirida </t>
  </si>
  <si>
    <t>Modernización redes electricas en baja tensión abierta por trenzada en zona del barrio Brisas del Palmar del transformador No xxxxx -mercado Inirida.</t>
  </si>
  <si>
    <t xml:space="preserve">Aquisición e instalación 1900 mtrs de red </t>
  </si>
  <si>
    <t>Area de Generación y Distribución</t>
  </si>
  <si>
    <t>Ingreso a almacen 1900 mtrs de red</t>
  </si>
  <si>
    <t>Almacen</t>
  </si>
  <si>
    <t>Modernización redes electricas en baja tensión abierta por trenzada, 90 mtrs ampliación en redes de media tensión, sector barrio las Americas del transformador No xxxxxx   -mercado Inirida.</t>
  </si>
  <si>
    <t>Aquisición e instalación  1600 mtrs de red de baja tensión y 90 mtrs de media tensión.</t>
  </si>
  <si>
    <t>Ingreso a almacen 1600 mtrs de red de baja tensión y 90 mtrs de media tensión.</t>
  </si>
  <si>
    <t>Modernización  redes  en baja tensión abierta por trenzada, cambio dos poste de concreto de 8 mtrs, en zonas del  barrio Brisas del Guainia del transformador No  -mercado Inirida.</t>
  </si>
  <si>
    <t>Aquisición e instalación  600 mtrs de red de baja tensión</t>
  </si>
  <si>
    <t>Ingreso a almacen de 600 mtrs de red de baja tensión</t>
  </si>
  <si>
    <t>Modernización de redes electricas en baja tensión abierta por trenzada en el sector barrio Galan del transformador No  -mercado Inirida.</t>
  </si>
  <si>
    <t>Aquisición e instalación 750 mtrs de red baja tensió</t>
  </si>
  <si>
    <t>Ingreso a almacen de 750 mtrs de red baja tensión</t>
  </si>
  <si>
    <t>Modernización  redes electricas en baja tensión abierta por trenzada en zonas de la comunidad del Paujil Cucurital  del transformador No  -mercado Inirida.</t>
  </si>
  <si>
    <t xml:space="preserve">Aquisición e instalación  de 975 mtrs de red de baja tensión. </t>
  </si>
  <si>
    <t>Ingreso a almacen de 975 mtrs de red baja tensión.</t>
  </si>
  <si>
    <t>Modernización de redes electricas en baja tensión abierta por trenzada en sectores de la comunidad  platanillal del transformador No xxxx mercado Inirida.</t>
  </si>
  <si>
    <t>Aquisición e instalación  490 mtrs de red baja tensió.</t>
  </si>
  <si>
    <t>Ingreso a almacen de 490 mtrs  de red de baja tensión</t>
  </si>
  <si>
    <t>Modernización de 370 mtrs de redes electricas en baja tensión abierta por trenzada - ampliación 272 mtrs en red de baja tensión, instalación 6 postes 9 mtrs 510 Kg   en el sector Maloka  del transformador No xxxxx mercado Inirida.</t>
  </si>
  <si>
    <t>Aquisición e instalación  370 mtrs  de red baja tensión, 272 mtrs de media tensión en el sector Maloka.</t>
  </si>
  <si>
    <t>Ingreso a almacen de 370 mtrs  de red baja tensión, 272 mtrs de media tensión</t>
  </si>
  <si>
    <t>Modernización redes en media y baja tensión via aeropuerto - seccionador caño conejo-- hasta finca valaguera</t>
  </si>
  <si>
    <t>Aquisición e instalación de 600 mtrs de baja tensión y 7000 mtrs de red media tensión.</t>
  </si>
  <si>
    <t>Ingreso a almacen 600 mtrs de baja tensión y 7000 mtrs de red media tensión.</t>
  </si>
  <si>
    <t>Ampliacion de redes de media y baja tensión sector comunidad Alta Mira</t>
  </si>
  <si>
    <t>Aquisición e instalación de 1600 mtrs de red de baja tensión.</t>
  </si>
  <si>
    <t>Ingreso a Almacen  de 1600 mtrs de red de baja tensión.</t>
  </si>
  <si>
    <t xml:space="preserve">Ampliación de redes de media y baja tensión sector ismael Ruiz </t>
  </si>
  <si>
    <t>Adquisición e instalación de 400 mtrs de red de baja tensión y 400 mtrs de red de media tensión.</t>
  </si>
  <si>
    <t>Ingreso a Almacen de 400 mtrs de red de baja tensión y 400 mtrs de red de media tensión</t>
  </si>
  <si>
    <t xml:space="preserve">Ampliación de redes de media y baja tensión sector 25 de julio </t>
  </si>
  <si>
    <t>Aquisición e instalación de 850 mtrs de red de baja tensión.</t>
  </si>
  <si>
    <t xml:space="preserve">Ingreso a Almacen  de 850 mtrs de red de baja tensión. </t>
  </si>
  <si>
    <t>Ampliació de redes de media y baja tensión sector sector RINCON VITINA</t>
  </si>
  <si>
    <t>Adquisición de banco de transformadores de 5 Kva (3), 10 Kva(3), 15 Kva(4), 30 Kva(3), 45 KVA (7), 75 Kva(8) 112,5 Kva(1)   para atender los eventos que ocasionen mantenimientos correctivos, reposición de equipos,repotenciación y/o ampliaciones.</t>
  </si>
  <si>
    <t>Adquisición e instalación de 29 transformadores de distribución.</t>
  </si>
  <si>
    <t>Ingreso a Almacen de 29 transformadores de distribución.</t>
  </si>
  <si>
    <t>Modernización infraestructura electrica, para mejorar la confiabilidad del sistema.</t>
  </si>
  <si>
    <t xml:space="preserve">Adquisición e instalación de:
Fusibles tipo k para seccionadores de media tensión.
Fusibles tipo h para transformadores de la red de distribución.
Reconectadores apra gestión y control de la res de distribución.
Seccionadores de triple disparo para optimización de la red de distribucion.
Equipos de cómputo y monitoreo para control de equipos de reconexión </t>
  </si>
  <si>
    <t xml:space="preserve">Monitorear el control de la operación y reducción de perdidas de energia en los parques hibridos del mercado de EMELCE S.A.,E.S.P. zonas dispersas </t>
  </si>
  <si>
    <t>Suminstro e instalación de sistemas de medicion por fuentes para los parques solares de CARANACOA, REMANSO,CHORROBOCON, LAGUNA COLORADA ALTA, VENADO. CHATARE, CARPINTERO.</t>
  </si>
  <si>
    <t>Aquisición e instalación 10 medidores Medidor Eastron GE-SDM630MCT-MV con TCs 16mm y demás accesorios de Instalación. (Bornes, conductores, amarres), 7 Medidoes Eastron GE-SDM630MCT-MV con TCs 24mm y demás accesorios de Instalación. (Bornes, conductores, amarres), 1 Medidor Eastron GE-SDM630MCT-MV con TCs 36mm y demás accesorios de Instalación. (Bornes, conductores, amarres), 7 Converter MODBUS RTU-MODBUS TCP of 4-port
RS232/422/485 Ethernet device servers, 7 Mini industrial 4G Cellular Router,7 Switch de escritorio Gigabit de 8 puertos con PoE+ de 4
puertos</t>
  </si>
  <si>
    <t>Ingreso Almacen Aquisición e instalación 10 medidores Medidor Eastron GE-SDM630MCT-MV con TCs 16mm y demás accesorios de Instalación. (Bornes, conductores, amarres), 7 Medidoes Eastron GE-SDM630MCT-MV con TCs 24mm y demás accesorios de Instalación. (Bornes, conductores, amarres), 1 Medidor Eastron GE-SDM630MCT-MV con TCs 36mm y demás accesorios de Instalación. (Bornes, conductores, amarres), 7 Converter MODBUS RTU-MODBUS TCP of 4-port
RS232/422/485 Ethernet device servers, 7 Mini industrial 4G Cellular Router,7 Switch de escritorio Gigabit de 8 puertos con PoE+ de 4
puertos</t>
  </si>
  <si>
    <t xml:space="preserve">Monitorear el control de la operación y reducción de perdidas de energia en la central Hibrida del Municipio de Barrancominas </t>
  </si>
  <si>
    <t xml:space="preserve">Adquisición e instalación de medidores de energia en las unidades de generación en la central de Barrancominas </t>
  </si>
  <si>
    <t xml:space="preserve">3 contadores de energia S L7000 , 2 transformadores de corriente tipo ventana clase 0.5 calibrados por laboratorio acreditado, 1 conversor eternet, 4 bloque de prueba, 1 caja plastica. </t>
  </si>
  <si>
    <t xml:space="preserve">Imgreso Almacen 3 contadores de energia S L7000 , 2 transformadores de corriente tipo ventana clase 0.5 calibrados por laboratorio acreditado, 1 conversor eternet, 4 bloque de prueba, 1 caja plastica. </t>
  </si>
  <si>
    <t xml:space="preserve">Adecuación y sincronización del sistema de generación hibrido </t>
  </si>
  <si>
    <t>4 cajas combinadoracon fúsibles con fusibles para parque solar  existente (12),  1  inversor para integración de modulos solares existentes, 1 medidor de combustible para generadores  1y2 , incluye sistema de bombeo (tuberia de acero al carbón y manguera de conexión a generadores.</t>
  </si>
  <si>
    <t>Ingreso almacen  4 cajas combinadoracon fúsibles con fusibles para parque solar  existente (12),  1  inversor para integración de modulos solares existentes, 1 medidor de combustible para generadores  1y2 , incluye sistema de bombeo (tuberia de acero al carbón y manguera de conexión a generadores.</t>
  </si>
  <si>
    <t>Realizar un diagnostico ambiental de las localidades donde se opera con fuentes diesel del mercado de EMELCE S.A.,E.S.P.</t>
  </si>
  <si>
    <t xml:space="preserve">Lider de Generación y distribución
Apoyo ambiental </t>
  </si>
  <si>
    <t>Elaborar el plan de Gestion Integral de Residuos Solidos PGIRS</t>
  </si>
  <si>
    <t xml:space="preserve">Implementacion y seguimiento del Plan de Gestion Integral de Residuos Solidos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</si>
</sst>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00&quot;   &quot;;#,###.00&quot; CR&quot;;.00&quot;   &quot;"/>
    <numFmt numFmtId="166" formatCode="#,###.00&quot;   &quot;;#,###.00&quot; CR&quot;;&quot;************&quot;"/>
    <numFmt numFmtId="167" formatCode="&quot; &quot;* #,##0.00&quot; &quot;;&quot;-&quot;* #,##0.00&quot; &quot;;&quot; &quot;* &quot;-&quot;??&quot; &quot;"/>
    <numFmt numFmtId="168" formatCode="&quot; &quot;&quot;$&quot;&quot; &quot;* #,##0.00&quot; &quot;;&quot;-&quot;&quot;$&quot;&quot; &quot;* #,##0.00&quot; &quot;;&quot; &quot;&quot;$&quot;&quot; &quot;* &quot;-&quot;??&quot; &quot;"/>
    <numFmt numFmtId="169" formatCode="&quot; &quot;&quot;$&quot;&quot; &quot;* #,##0&quot; &quot;;&quot;-&quot;&quot;$&quot;&quot; &quot;* #,##0&quot; &quot;;&quot; &quot;&quot;$&quot;&quot; &quot;* &quot;- &quot;"/>
  </numFmts>
  <fonts count="48">
    <font>
      <sz val="11"/>
      <color indexed="8"/>
      <name val="Calibri"/>
    </font>
    <font>
      <sz val="14"/>
      <color indexed="8"/>
      <name val="Century Gothic"/>
      <family val="2"/>
    </font>
    <font>
      <b/>
      <sz val="16"/>
      <color indexed="8"/>
      <name val="Century Gothic"/>
      <family val="2"/>
    </font>
    <font>
      <sz val="16"/>
      <color indexed="8"/>
      <name val="Century Gothic"/>
      <family val="2"/>
    </font>
    <font>
      <sz val="12"/>
      <color indexed="8"/>
      <name val="Century Gothic"/>
      <family val="2"/>
    </font>
    <font>
      <b/>
      <sz val="12"/>
      <color indexed="8"/>
      <name val="Century Gothic"/>
      <family val="2"/>
    </font>
    <font>
      <b/>
      <sz val="14"/>
      <color indexed="9"/>
      <name val="Calibri"/>
      <family val="2"/>
    </font>
    <font>
      <sz val="11"/>
      <color indexed="8"/>
      <name val="Helvetica Neue"/>
    </font>
    <font>
      <b/>
      <sz val="14"/>
      <color indexed="9"/>
      <name val="Century Gothic"/>
      <family val="2"/>
    </font>
    <font>
      <sz val="22"/>
      <color indexed="9"/>
      <name val="Century Gothic"/>
      <family val="2"/>
    </font>
    <font>
      <b/>
      <sz val="25"/>
      <color indexed="14"/>
      <name val="Arial"/>
      <family val="2"/>
    </font>
    <font>
      <b/>
      <sz val="18"/>
      <color indexed="8"/>
      <name val="Century Gothic"/>
      <family val="2"/>
    </font>
    <font>
      <b/>
      <sz val="18"/>
      <color indexed="14"/>
      <name val="Century Gothic"/>
      <family val="2"/>
    </font>
    <font>
      <b/>
      <sz val="18"/>
      <color indexed="9"/>
      <name val="Century Gothic"/>
      <family val="2"/>
    </font>
    <font>
      <b/>
      <sz val="16"/>
      <color indexed="12"/>
      <name val="Arial"/>
      <family val="2"/>
    </font>
    <font>
      <sz val="18"/>
      <color indexed="12"/>
      <name val="Century Gothic"/>
      <family val="2"/>
    </font>
    <font>
      <sz val="18"/>
      <color indexed="14"/>
      <name val="Century Gothic"/>
      <family val="2"/>
    </font>
    <font>
      <sz val="18"/>
      <color indexed="8"/>
      <name val="Century Gothic"/>
      <family val="2"/>
    </font>
    <font>
      <sz val="12"/>
      <color indexed="12"/>
      <name val="Arial"/>
      <family val="2"/>
    </font>
    <font>
      <sz val="12"/>
      <color indexed="14"/>
      <name val="Arial"/>
      <family val="2"/>
    </font>
    <font>
      <b/>
      <sz val="11"/>
      <color indexed="8"/>
      <name val="Arial"/>
      <family val="2"/>
    </font>
    <font>
      <b/>
      <sz val="25"/>
      <color indexed="14"/>
      <name val="Century Gothic"/>
      <family val="2"/>
    </font>
    <font>
      <sz val="16"/>
      <color indexed="12"/>
      <name val="Century Gothic"/>
      <family val="2"/>
    </font>
    <font>
      <u/>
      <sz val="11"/>
      <color indexed="17"/>
      <name val="Calibri"/>
      <family val="2"/>
    </font>
    <font>
      <sz val="16"/>
      <color indexed="18"/>
      <name val="Century Gothic"/>
      <family val="2"/>
    </font>
    <font>
      <b/>
      <sz val="25"/>
      <color indexed="12"/>
      <name val="Century Gothic"/>
      <family val="2"/>
    </font>
    <font>
      <sz val="16"/>
      <color indexed="12"/>
      <name val="Arial"/>
      <family val="2"/>
    </font>
    <font>
      <sz val="11"/>
      <color indexed="8"/>
      <name val="Arial"/>
      <family val="2"/>
    </font>
    <font>
      <sz val="16"/>
      <color indexed="8"/>
      <name val="Calibri"/>
      <family val="2"/>
    </font>
    <font>
      <sz val="16"/>
      <color indexed="8"/>
      <name val="Arial"/>
      <family val="2"/>
    </font>
    <font>
      <b/>
      <sz val="16"/>
      <color indexed="8"/>
      <name val="Arial"/>
      <family val="2"/>
    </font>
    <font>
      <sz val="14"/>
      <color indexed="8"/>
      <name val="Calibri"/>
      <family val="2"/>
    </font>
    <font>
      <sz val="14"/>
      <color indexed="12"/>
      <name val="Calibri"/>
      <family val="2"/>
    </font>
    <font>
      <b/>
      <sz val="20"/>
      <color indexed="8"/>
      <name val="Century Gothic"/>
      <family val="2"/>
    </font>
    <font>
      <sz val="14"/>
      <color indexed="12"/>
      <name val="Century Gothic"/>
      <family val="2"/>
    </font>
    <font>
      <sz val="15"/>
      <color indexed="8"/>
      <name val="Century Gothic"/>
      <family val="2"/>
    </font>
    <font>
      <sz val="14"/>
      <color indexed="12"/>
      <name val="Arial"/>
      <family val="2"/>
    </font>
    <font>
      <sz val="14"/>
      <color indexed="8"/>
      <name val="Arial"/>
      <family val="2"/>
    </font>
    <font>
      <b/>
      <sz val="24"/>
      <color indexed="8"/>
      <name val="Century Gothic"/>
      <family val="2"/>
    </font>
    <font>
      <b/>
      <sz val="12"/>
      <color indexed="8"/>
      <name val="Arial"/>
      <family val="2"/>
    </font>
    <font>
      <b/>
      <sz val="11"/>
      <color indexed="8"/>
      <name val="Century Gothic"/>
      <family val="2"/>
    </font>
    <font>
      <sz val="8"/>
      <color indexed="8"/>
      <name val="Century Gothic"/>
      <family val="2"/>
    </font>
    <font>
      <sz val="8"/>
      <color indexed="19"/>
      <name val="Arial"/>
      <family val="2"/>
    </font>
    <font>
      <sz val="8"/>
      <color indexed="8"/>
      <name val="Arial"/>
      <family val="2"/>
    </font>
    <font>
      <b/>
      <sz val="14"/>
      <color indexed="8"/>
      <name val="Century Gothic"/>
      <family val="2"/>
    </font>
    <font>
      <b/>
      <sz val="11"/>
      <color indexed="8"/>
      <name val="Calibri"/>
      <family val="2"/>
    </font>
    <font>
      <sz val="11"/>
      <color indexed="8"/>
      <name val="Century Gothic"/>
      <family val="2"/>
    </font>
    <font>
      <sz val="11"/>
      <color indexed="24"/>
      <name val="Century Gothic"/>
      <family val="2"/>
    </font>
  </fonts>
  <fills count="14">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2"/>
        <bgColor auto="1"/>
      </patternFill>
    </fill>
    <fill>
      <patternFill patternType="solid">
        <fgColor indexed="16"/>
        <bgColor auto="1"/>
      </patternFill>
    </fill>
    <fill>
      <patternFill patternType="solid">
        <fgColor indexed="20"/>
        <bgColor auto="1"/>
      </patternFill>
    </fill>
    <fill>
      <patternFill patternType="solid">
        <fgColor indexed="21"/>
        <bgColor auto="1"/>
      </patternFill>
    </fill>
    <fill>
      <patternFill patternType="solid">
        <fgColor indexed="22"/>
        <bgColor auto="1"/>
      </patternFill>
    </fill>
    <fill>
      <patternFill patternType="solid">
        <fgColor indexed="23"/>
        <bgColor auto="1"/>
      </patternFill>
    </fill>
    <fill>
      <patternFill patternType="solid">
        <fgColor indexed="25"/>
        <bgColor auto="1"/>
      </patternFill>
    </fill>
    <fill>
      <patternFill patternType="solid">
        <fgColor indexed="26"/>
        <bgColor auto="1"/>
      </patternFill>
    </fill>
    <fill>
      <patternFill patternType="solid">
        <fgColor indexed="27"/>
        <bgColor auto="1"/>
      </patternFill>
    </fill>
    <fill>
      <patternFill patternType="solid">
        <fgColor indexed="28"/>
        <bgColor auto="1"/>
      </patternFill>
    </fill>
  </fills>
  <borders count="136">
    <border>
      <left/>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diagonal/>
    </border>
    <border>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11"/>
      </left>
      <right/>
      <top style="thin">
        <color indexed="8"/>
      </top>
      <bottom/>
      <diagonal/>
    </border>
    <border>
      <left/>
      <right style="thin">
        <color indexed="11"/>
      </right>
      <top style="thin">
        <color indexed="8"/>
      </top>
      <bottom/>
      <diagonal/>
    </border>
    <border>
      <left style="thin">
        <color indexed="11"/>
      </left>
      <right/>
      <top/>
      <bottom/>
      <diagonal/>
    </border>
    <border>
      <left/>
      <right style="thin">
        <color indexed="11"/>
      </right>
      <top/>
      <bottom/>
      <diagonal/>
    </border>
    <border>
      <left style="thin">
        <color indexed="11"/>
      </left>
      <right/>
      <top/>
      <bottom style="thin">
        <color indexed="11"/>
      </bottom>
      <diagonal/>
    </border>
    <border>
      <left/>
      <right/>
      <top/>
      <bottom style="thin">
        <color indexed="11"/>
      </bottom>
      <diagonal/>
    </border>
    <border>
      <left/>
      <right style="thin">
        <color indexed="11"/>
      </right>
      <top/>
      <bottom style="thin">
        <color indexed="11"/>
      </bottom>
      <diagonal/>
    </border>
    <border>
      <left style="thin">
        <color indexed="11"/>
      </left>
      <right style="thin">
        <color indexed="11"/>
      </right>
      <top/>
      <bottom/>
      <diagonal/>
    </border>
    <border>
      <left/>
      <right/>
      <top/>
      <bottom style="medium">
        <color indexed="8"/>
      </bottom>
      <diagonal/>
    </border>
    <border>
      <left/>
      <right style="medium">
        <color indexed="8"/>
      </right>
      <top/>
      <bottom/>
      <diagonal/>
    </border>
    <border>
      <left style="medium">
        <color indexed="8"/>
      </left>
      <right/>
      <top style="medium">
        <color indexed="8"/>
      </top>
      <bottom/>
      <diagonal/>
    </border>
    <border>
      <left/>
      <right style="thin">
        <color indexed="8"/>
      </right>
      <top style="medium">
        <color indexed="8"/>
      </top>
      <bottom/>
      <diagonal/>
    </border>
    <border>
      <left style="thin">
        <color indexed="8"/>
      </left>
      <right/>
      <top style="medium">
        <color indexed="8"/>
      </top>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style="medium">
        <color indexed="8"/>
      </left>
      <right/>
      <top/>
      <bottom style="medium">
        <color indexed="8"/>
      </bottom>
      <diagonal/>
    </border>
    <border>
      <left/>
      <right style="thin">
        <color indexed="8"/>
      </right>
      <top/>
      <bottom style="medium">
        <color indexed="8"/>
      </bottom>
      <diagonal/>
    </border>
    <border>
      <left style="thin">
        <color indexed="8"/>
      </left>
      <right/>
      <top/>
      <bottom style="medium">
        <color indexed="8"/>
      </bottom>
      <diagonal/>
    </border>
    <border>
      <left/>
      <right style="medium">
        <color indexed="8"/>
      </right>
      <top/>
      <bottom style="medium">
        <color indexed="8"/>
      </bottom>
      <diagonal/>
    </border>
    <border>
      <left style="medium">
        <color indexed="8"/>
      </left>
      <right/>
      <top/>
      <bottom style="thin">
        <color indexed="8"/>
      </bottom>
      <diagonal/>
    </border>
    <border>
      <left/>
      <right style="medium">
        <color indexed="8"/>
      </right>
      <top/>
      <bottom style="thin">
        <color indexed="8"/>
      </bottom>
      <diagonal/>
    </border>
    <border>
      <left style="medium">
        <color indexed="8"/>
      </left>
      <right/>
      <top style="thin">
        <color indexed="8"/>
      </top>
      <bottom/>
      <diagonal/>
    </border>
    <border>
      <left/>
      <right style="medium">
        <color indexed="8"/>
      </right>
      <top style="thin">
        <color indexed="8"/>
      </top>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thin">
        <color indexed="11"/>
      </left>
      <right/>
      <top style="thin">
        <color indexed="11"/>
      </top>
      <bottom/>
      <diagonal/>
    </border>
    <border>
      <left/>
      <right/>
      <top style="thin">
        <color indexed="11"/>
      </top>
      <bottom style="thin">
        <color indexed="11"/>
      </bottom>
      <diagonal/>
    </border>
    <border>
      <left/>
      <right/>
      <top style="thin">
        <color indexed="11"/>
      </top>
      <bottom/>
      <diagonal/>
    </border>
    <border>
      <left/>
      <right style="thin">
        <color indexed="11"/>
      </right>
      <top style="thin">
        <color indexed="11"/>
      </top>
      <bottom/>
      <diagonal/>
    </border>
    <border>
      <left style="thin">
        <color indexed="11"/>
      </left>
      <right/>
      <top/>
      <bottom style="medium">
        <color indexed="8"/>
      </bottom>
      <diagonal/>
    </border>
    <border>
      <left style="medium">
        <color indexed="8"/>
      </left>
      <right style="medium">
        <color indexed="8"/>
      </right>
      <top style="medium">
        <color indexed="8"/>
      </top>
      <bottom style="thin">
        <color indexed="8"/>
      </bottom>
      <diagonal/>
    </border>
    <border>
      <left style="medium">
        <color indexed="8"/>
      </left>
      <right style="medium">
        <color indexed="8"/>
      </right>
      <top style="medium">
        <color indexed="8"/>
      </top>
      <bottom/>
      <diagonal/>
    </border>
    <border>
      <left style="medium">
        <color indexed="8"/>
      </left>
      <right/>
      <top style="medium">
        <color indexed="8"/>
      </top>
      <bottom style="medium">
        <color indexed="8"/>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style="thin">
        <color indexed="11"/>
      </right>
      <top/>
      <bottom/>
      <diagonal/>
    </border>
    <border>
      <left style="medium">
        <color indexed="8"/>
      </left>
      <right style="medium">
        <color indexed="8"/>
      </right>
      <top style="thin">
        <color indexed="8"/>
      </top>
      <bottom style="thin">
        <color indexed="8"/>
      </bottom>
      <diagonal/>
    </border>
    <border>
      <left style="medium">
        <color indexed="8"/>
      </left>
      <right style="medium">
        <color indexed="8"/>
      </right>
      <top style="thin">
        <color indexed="8"/>
      </top>
      <bottom style="medium">
        <color indexed="8"/>
      </bottom>
      <diagonal/>
    </border>
    <border>
      <left style="medium">
        <color indexed="8"/>
      </left>
      <right style="medium">
        <color indexed="8"/>
      </right>
      <top/>
      <bottom style="medium">
        <color indexed="8"/>
      </bottom>
      <diagonal/>
    </border>
    <border>
      <left style="medium">
        <color indexed="8"/>
      </left>
      <right style="medium">
        <color indexed="15"/>
      </right>
      <top style="medium">
        <color indexed="8"/>
      </top>
      <bottom style="medium">
        <color indexed="15"/>
      </bottom>
      <diagonal/>
    </border>
    <border>
      <left style="medium">
        <color indexed="15"/>
      </left>
      <right style="medium">
        <color indexed="15"/>
      </right>
      <top style="medium">
        <color indexed="8"/>
      </top>
      <bottom style="medium">
        <color indexed="15"/>
      </bottom>
      <diagonal/>
    </border>
    <border>
      <left style="medium">
        <color indexed="15"/>
      </left>
      <right style="medium">
        <color indexed="8"/>
      </right>
      <top style="medium">
        <color indexed="8"/>
      </top>
      <bottom style="medium">
        <color indexed="15"/>
      </bottom>
      <diagonal/>
    </border>
    <border>
      <left style="thin">
        <color indexed="8"/>
      </left>
      <right style="medium">
        <color indexed="15"/>
      </right>
      <top style="medium">
        <color indexed="8"/>
      </top>
      <bottom style="medium">
        <color indexed="15"/>
      </bottom>
      <diagonal/>
    </border>
    <border>
      <left style="medium">
        <color indexed="15"/>
      </left>
      <right style="medium">
        <color indexed="15"/>
      </right>
      <top style="medium">
        <color indexed="15"/>
      </top>
      <bottom style="medium">
        <color indexed="15"/>
      </bottom>
      <diagonal/>
    </border>
    <border>
      <left style="medium">
        <color indexed="15"/>
      </left>
      <right style="thin">
        <color indexed="11"/>
      </right>
      <top/>
      <bottom/>
      <diagonal/>
    </border>
    <border>
      <left style="thin">
        <color indexed="8"/>
      </left>
      <right style="medium">
        <color indexed="15"/>
      </right>
      <top style="medium">
        <color indexed="15"/>
      </top>
      <bottom style="medium">
        <color indexed="15"/>
      </bottom>
      <diagonal/>
    </border>
    <border>
      <left style="thin">
        <color indexed="8"/>
      </left>
      <right style="medium">
        <color indexed="15"/>
      </right>
      <top style="medium">
        <color indexed="15"/>
      </top>
      <bottom style="thin">
        <color indexed="8"/>
      </bottom>
      <diagonal/>
    </border>
    <border>
      <left style="medium">
        <color indexed="15"/>
      </left>
      <right style="medium">
        <color indexed="15"/>
      </right>
      <top style="medium">
        <color indexed="15"/>
      </top>
      <bottom style="thin">
        <color indexed="8"/>
      </bottom>
      <diagonal/>
    </border>
    <border>
      <left style="thin">
        <color indexed="8"/>
      </left>
      <right style="thin">
        <color indexed="11"/>
      </right>
      <top/>
      <bottom/>
      <diagonal/>
    </border>
    <border>
      <left style="thin">
        <color indexed="8"/>
      </left>
      <right style="thin">
        <color indexed="8"/>
      </right>
      <top style="thin">
        <color indexed="8"/>
      </top>
      <bottom style="thin">
        <color indexed="11"/>
      </bottom>
      <diagonal/>
    </border>
    <border>
      <left style="thin">
        <color indexed="8"/>
      </left>
      <right style="thin">
        <color indexed="8"/>
      </right>
      <top style="thin">
        <color indexed="11"/>
      </top>
      <bottom style="thin">
        <color indexed="11"/>
      </bottom>
      <diagonal/>
    </border>
    <border>
      <left style="thin">
        <color indexed="8"/>
      </left>
      <right style="thin">
        <color indexed="8"/>
      </right>
      <top style="thin">
        <color indexed="8"/>
      </top>
      <bottom style="medium">
        <color indexed="15"/>
      </bottom>
      <diagonal/>
    </border>
    <border>
      <left style="thin">
        <color indexed="8"/>
      </left>
      <right style="medium">
        <color indexed="15"/>
      </right>
      <top style="thin">
        <color indexed="8"/>
      </top>
      <bottom style="thin">
        <color indexed="8"/>
      </bottom>
      <diagonal/>
    </border>
    <border>
      <left style="medium">
        <color indexed="15"/>
      </left>
      <right style="thin">
        <color indexed="8"/>
      </right>
      <top style="medium">
        <color indexed="15"/>
      </top>
      <bottom style="thin">
        <color indexed="8"/>
      </bottom>
      <diagonal/>
    </border>
    <border>
      <left style="thin">
        <color indexed="8"/>
      </left>
      <right style="thin">
        <color indexed="8"/>
      </right>
      <top style="thin">
        <color indexed="11"/>
      </top>
      <bottom style="thin">
        <color indexed="8"/>
      </bottom>
      <diagonal/>
    </border>
    <border>
      <left style="thin">
        <color indexed="11"/>
      </left>
      <right style="thin">
        <color indexed="11"/>
      </right>
      <top style="thin">
        <color indexed="8"/>
      </top>
      <bottom style="thin">
        <color indexed="11"/>
      </bottom>
      <diagonal/>
    </border>
    <border>
      <left style="thin">
        <color indexed="11"/>
      </left>
      <right/>
      <top style="thin">
        <color indexed="8"/>
      </top>
      <bottom style="thin">
        <color indexed="11"/>
      </bottom>
      <diagonal/>
    </border>
    <border>
      <left style="thin">
        <color indexed="11"/>
      </left>
      <right style="thin">
        <color indexed="11"/>
      </right>
      <top style="thin">
        <color indexed="11"/>
      </top>
      <bottom style="thin">
        <color indexed="11"/>
      </bottom>
      <diagonal/>
    </border>
    <border>
      <left style="thin">
        <color indexed="11"/>
      </left>
      <right/>
      <top style="thin">
        <color indexed="11"/>
      </top>
      <bottom style="thin">
        <color indexed="11"/>
      </bottom>
      <diagonal/>
    </border>
    <border>
      <left style="thin">
        <color indexed="11"/>
      </left>
      <right style="thin">
        <color indexed="11"/>
      </right>
      <top style="thin">
        <color indexed="11"/>
      </top>
      <bottom/>
      <diagonal/>
    </border>
    <border>
      <left style="thin">
        <color indexed="11"/>
      </left>
      <right/>
      <top/>
      <bottom style="medium">
        <color indexed="15"/>
      </bottom>
      <diagonal/>
    </border>
    <border>
      <left/>
      <right/>
      <top/>
      <bottom style="medium">
        <color indexed="15"/>
      </bottom>
      <diagonal/>
    </border>
    <border>
      <left style="medium">
        <color indexed="15"/>
      </left>
      <right style="thin">
        <color indexed="8"/>
      </right>
      <top style="medium">
        <color indexed="15"/>
      </top>
      <bottom style="medium">
        <color indexed="15"/>
      </bottom>
      <diagonal/>
    </border>
    <border>
      <left style="medium">
        <color indexed="15"/>
      </left>
      <right style="medium">
        <color indexed="15"/>
      </right>
      <top style="thin">
        <color indexed="8"/>
      </top>
      <bottom style="medium">
        <color indexed="15"/>
      </bottom>
      <diagonal/>
    </border>
    <border>
      <left style="medium">
        <color indexed="15"/>
      </left>
      <right style="thin">
        <color indexed="11"/>
      </right>
      <top style="medium">
        <color indexed="15"/>
      </top>
      <bottom style="medium">
        <color indexed="15"/>
      </bottom>
      <diagonal/>
    </border>
    <border>
      <left style="thin">
        <color indexed="11"/>
      </left>
      <right style="thin">
        <color indexed="11"/>
      </right>
      <top style="medium">
        <color indexed="15"/>
      </top>
      <bottom style="medium">
        <color indexed="15"/>
      </bottom>
      <diagonal/>
    </border>
    <border>
      <left style="thin">
        <color indexed="11"/>
      </left>
      <right style="medium">
        <color indexed="15"/>
      </right>
      <top style="medium">
        <color indexed="15"/>
      </top>
      <bottom style="medium">
        <color indexed="15"/>
      </bottom>
      <diagonal/>
    </border>
    <border>
      <left style="thin">
        <color indexed="8"/>
      </left>
      <right style="medium">
        <color indexed="15"/>
      </right>
      <top style="thin">
        <color indexed="8"/>
      </top>
      <bottom style="medium">
        <color indexed="15"/>
      </bottom>
      <diagonal/>
    </border>
    <border>
      <left style="medium">
        <color indexed="15"/>
      </left>
      <right/>
      <top style="medium">
        <color indexed="15"/>
      </top>
      <bottom style="medium">
        <color indexed="15"/>
      </bottom>
      <diagonal/>
    </border>
    <border>
      <left/>
      <right/>
      <top style="medium">
        <color indexed="15"/>
      </top>
      <bottom style="medium">
        <color indexed="15"/>
      </bottom>
      <diagonal/>
    </border>
    <border>
      <left/>
      <right style="medium">
        <color indexed="15"/>
      </right>
      <top style="medium">
        <color indexed="15"/>
      </top>
      <bottom style="medium">
        <color indexed="15"/>
      </bottom>
      <diagonal/>
    </border>
    <border>
      <left style="thin">
        <color indexed="11"/>
      </left>
      <right/>
      <top style="medium">
        <color indexed="15"/>
      </top>
      <bottom/>
      <diagonal/>
    </border>
    <border>
      <left/>
      <right/>
      <top style="medium">
        <color indexed="15"/>
      </top>
      <bottom/>
      <diagonal/>
    </border>
    <border>
      <left style="thin">
        <color indexed="8"/>
      </left>
      <right/>
      <top style="thin">
        <color indexed="8"/>
      </top>
      <bottom/>
      <diagonal/>
    </border>
    <border>
      <left/>
      <right/>
      <top style="thin">
        <color indexed="8"/>
      </top>
      <bottom/>
      <diagonal/>
    </border>
    <border>
      <left style="thin">
        <color indexed="8"/>
      </left>
      <right/>
      <top/>
      <bottom/>
      <diagonal/>
    </border>
    <border>
      <left/>
      <right/>
      <top/>
      <bottom/>
      <diagonal/>
    </border>
    <border>
      <left style="thin">
        <color indexed="8"/>
      </left>
      <right/>
      <top/>
      <bottom style="medium">
        <color indexed="8"/>
      </bottom>
      <diagonal/>
    </border>
    <border>
      <left/>
      <right/>
      <top/>
      <bottom style="medium">
        <color indexed="8"/>
      </bottom>
      <diagonal/>
    </border>
    <border>
      <left style="thin">
        <color indexed="8"/>
      </left>
      <right style="thin">
        <color indexed="8"/>
      </right>
      <top style="thin">
        <color indexed="8"/>
      </top>
      <bottom style="medium">
        <color indexed="8"/>
      </bottom>
      <diagonal/>
    </border>
    <border>
      <left style="thin">
        <color indexed="8"/>
      </left>
      <right/>
      <top style="thin">
        <color indexed="8"/>
      </top>
      <bottom style="medium">
        <color indexed="8"/>
      </bottom>
      <diagonal/>
    </border>
    <border>
      <left/>
      <right/>
      <top style="thin">
        <color indexed="8"/>
      </top>
      <bottom style="medium">
        <color indexed="8"/>
      </bottom>
      <diagonal/>
    </border>
    <border>
      <left/>
      <right style="thin">
        <color indexed="8"/>
      </right>
      <top style="thin">
        <color indexed="8"/>
      </top>
      <bottom style="medium">
        <color indexed="8"/>
      </bottom>
      <diagonal/>
    </border>
    <border>
      <left style="medium">
        <color indexed="11"/>
      </left>
      <right/>
      <top style="medium">
        <color indexed="8"/>
      </top>
      <bottom/>
      <diagonal/>
    </border>
    <border>
      <left/>
      <right style="thin">
        <color indexed="11"/>
      </right>
      <top style="medium">
        <color indexed="8"/>
      </top>
      <bottom style="thin">
        <color indexed="11"/>
      </bottom>
      <diagonal/>
    </border>
    <border>
      <left style="thin">
        <color indexed="11"/>
      </left>
      <right style="thin">
        <color indexed="11"/>
      </right>
      <top style="medium">
        <color indexed="8"/>
      </top>
      <bottom style="thin">
        <color indexed="11"/>
      </bottom>
      <diagonal/>
    </border>
    <border>
      <left style="thin">
        <color indexed="11"/>
      </left>
      <right style="medium">
        <color indexed="11"/>
      </right>
      <top style="medium">
        <color indexed="8"/>
      </top>
      <bottom style="thin">
        <color indexed="11"/>
      </bottom>
      <diagonal/>
    </border>
    <border>
      <left style="medium">
        <color indexed="11"/>
      </left>
      <right/>
      <top/>
      <bottom/>
      <diagonal/>
    </border>
    <border>
      <left/>
      <right style="thin">
        <color indexed="11"/>
      </right>
      <top style="thin">
        <color indexed="11"/>
      </top>
      <bottom style="thin">
        <color indexed="11"/>
      </bottom>
      <diagonal/>
    </border>
    <border>
      <left style="thin">
        <color indexed="11"/>
      </left>
      <right style="medium">
        <color indexed="11"/>
      </right>
      <top style="thin">
        <color indexed="11"/>
      </top>
      <bottom style="thin">
        <color indexed="11"/>
      </bottom>
      <diagonal/>
    </border>
    <border>
      <left style="medium">
        <color indexed="11"/>
      </left>
      <right/>
      <top/>
      <bottom style="medium">
        <color indexed="11"/>
      </bottom>
      <diagonal/>
    </border>
    <border>
      <left/>
      <right style="thin">
        <color indexed="11"/>
      </right>
      <top style="thin">
        <color indexed="11"/>
      </top>
      <bottom style="medium">
        <color indexed="8"/>
      </bottom>
      <diagonal/>
    </border>
    <border>
      <left style="thin">
        <color indexed="11"/>
      </left>
      <right style="thin">
        <color indexed="11"/>
      </right>
      <top style="thin">
        <color indexed="11"/>
      </top>
      <bottom style="medium">
        <color indexed="8"/>
      </bottom>
      <diagonal/>
    </border>
    <border>
      <left style="thin">
        <color indexed="11"/>
      </left>
      <right style="medium">
        <color indexed="11"/>
      </right>
      <top style="thin">
        <color indexed="11"/>
      </top>
      <bottom style="medium">
        <color indexed="8"/>
      </bottom>
      <diagonal/>
    </border>
    <border>
      <left style="thin">
        <color indexed="11"/>
      </left>
      <right/>
      <top style="medium">
        <color indexed="11"/>
      </top>
      <bottom style="thin">
        <color indexed="8"/>
      </bottom>
      <diagonal/>
    </border>
    <border>
      <left/>
      <right/>
      <top style="medium">
        <color indexed="8"/>
      </top>
      <bottom style="thin">
        <color indexed="8"/>
      </bottom>
      <diagonal/>
    </border>
    <border>
      <left/>
      <right style="thin">
        <color indexed="8"/>
      </right>
      <top style="medium">
        <color indexed="8"/>
      </top>
      <bottom style="thin">
        <color indexed="8"/>
      </bottom>
      <diagonal/>
    </border>
    <border>
      <left style="thin">
        <color indexed="11"/>
      </left>
      <right style="thin">
        <color indexed="8"/>
      </right>
      <top style="thin">
        <color indexed="8"/>
      </top>
      <bottom style="thin">
        <color indexed="11"/>
      </bottom>
      <diagonal/>
    </border>
    <border>
      <left style="thin">
        <color indexed="11"/>
      </left>
      <right style="thin">
        <color indexed="8"/>
      </right>
      <top style="thin">
        <color indexed="11"/>
      </top>
      <bottom/>
      <diagonal/>
    </border>
    <border>
      <left style="thin">
        <color indexed="11"/>
      </left>
      <right/>
      <top/>
      <bottom style="thin">
        <color indexed="8"/>
      </bottom>
      <diagonal/>
    </border>
    <border>
      <left style="thin">
        <color indexed="8"/>
      </left>
      <right style="thin">
        <color indexed="11"/>
      </right>
      <top style="thin">
        <color indexed="8"/>
      </top>
      <bottom style="thin">
        <color indexed="8"/>
      </bottom>
      <diagonal/>
    </border>
    <border>
      <left style="thin">
        <color indexed="11"/>
      </left>
      <right style="thin">
        <color indexed="11"/>
      </right>
      <top style="thin">
        <color indexed="8"/>
      </top>
      <bottom style="thin">
        <color indexed="8"/>
      </bottom>
      <diagonal/>
    </border>
    <border>
      <left style="thin">
        <color indexed="11"/>
      </left>
      <right style="thin">
        <color indexed="8"/>
      </right>
      <top style="thin">
        <color indexed="8"/>
      </top>
      <bottom style="thin">
        <color indexed="8"/>
      </bottom>
      <diagonal/>
    </border>
    <border>
      <left/>
      <right/>
      <top style="thin">
        <color indexed="11"/>
      </top>
      <bottom style="thin">
        <color indexed="8"/>
      </bottom>
      <diagonal/>
    </border>
    <border>
      <left style="thin">
        <color indexed="11"/>
      </left>
      <right style="thin">
        <color indexed="8"/>
      </right>
      <top/>
      <bottom/>
      <diagonal/>
    </border>
    <border>
      <left style="thin">
        <color indexed="8"/>
      </left>
      <right style="thin">
        <color indexed="8"/>
      </right>
      <top style="thin">
        <color indexed="8"/>
      </top>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style="thin">
        <color indexed="11"/>
      </left>
      <right style="thin">
        <color indexed="8"/>
      </right>
      <top/>
      <bottom style="thin">
        <color indexed="8"/>
      </bottom>
      <diagonal/>
    </border>
    <border>
      <left style="thin">
        <color indexed="8"/>
      </left>
      <right style="thin">
        <color indexed="11"/>
      </right>
      <top/>
      <bottom style="thin">
        <color indexed="11"/>
      </bottom>
      <diagonal/>
    </border>
    <border>
      <left style="thin">
        <color indexed="8"/>
      </left>
      <right/>
      <top style="thin">
        <color indexed="11"/>
      </top>
      <bottom/>
      <diagonal/>
    </border>
    <border>
      <left style="thin">
        <color indexed="11"/>
      </left>
      <right style="thin">
        <color indexed="8"/>
      </right>
      <top style="thin">
        <color indexed="8"/>
      </top>
      <bottom/>
      <diagonal/>
    </border>
    <border>
      <left style="thin">
        <color indexed="11"/>
      </left>
      <right style="thin">
        <color indexed="8"/>
      </right>
      <top/>
      <bottom style="thin">
        <color indexed="11"/>
      </bottom>
      <diagonal/>
    </border>
    <border>
      <left style="thin">
        <color indexed="8"/>
      </left>
      <right/>
      <top/>
      <bottom style="thin">
        <color indexed="11"/>
      </bottom>
      <diagonal/>
    </border>
    <border>
      <left style="thin">
        <color indexed="8"/>
      </left>
      <right style="thin">
        <color indexed="11"/>
      </right>
      <top style="thin">
        <color indexed="11"/>
      </top>
      <bottom style="thin">
        <color indexed="11"/>
      </bottom>
      <diagonal/>
    </border>
    <border>
      <left style="thin">
        <color indexed="11"/>
      </left>
      <right style="thin">
        <color indexed="11"/>
      </right>
      <top style="thin">
        <color indexed="11"/>
      </top>
      <bottom style="thin">
        <color indexed="8"/>
      </bottom>
      <diagonal/>
    </border>
    <border>
      <left style="thin">
        <color indexed="11"/>
      </left>
      <right style="thin">
        <color indexed="8"/>
      </right>
      <top style="thin">
        <color indexed="11"/>
      </top>
      <bottom style="thin">
        <color indexed="11"/>
      </bottom>
      <diagonal/>
    </border>
    <border>
      <left style="thin">
        <color indexed="11"/>
      </left>
      <right style="thin">
        <color indexed="11"/>
      </right>
      <top style="thin">
        <color indexed="8"/>
      </top>
      <bottom/>
      <diagonal/>
    </border>
    <border>
      <left/>
      <right style="thin">
        <color indexed="11"/>
      </right>
      <top style="thin">
        <color indexed="11"/>
      </top>
      <bottom style="thin">
        <color indexed="11"/>
      </bottom>
      <diagonal/>
    </border>
    <border>
      <left style="thin">
        <color indexed="11"/>
      </left>
      <right style="thin">
        <color indexed="11"/>
      </right>
      <top/>
      <bottom style="thin">
        <color indexed="11"/>
      </bottom>
      <diagonal/>
    </border>
    <border>
      <left style="thin">
        <color indexed="64"/>
      </left>
      <right style="thin">
        <color indexed="64"/>
      </right>
      <top style="thin">
        <color indexed="64"/>
      </top>
      <bottom style="thin">
        <color indexed="64"/>
      </bottom>
      <diagonal/>
    </border>
  </borders>
  <cellStyleXfs count="1">
    <xf numFmtId="0" fontId="0" fillId="0" borderId="0" applyNumberFormat="0" applyFill="0" applyBorder="0" applyProtection="0"/>
  </cellStyleXfs>
  <cellXfs count="663">
    <xf numFmtId="0" fontId="0" fillId="0" borderId="0" xfId="0"/>
    <xf numFmtId="0" fontId="0" fillId="0" borderId="0" xfId="0" applyNumberFormat="1"/>
    <xf numFmtId="0" fontId="1" fillId="2" borderId="2" xfId="0" applyFont="1" applyFill="1" applyBorder="1" applyAlignment="1">
      <alignment horizontal="center" wrapText="1"/>
    </xf>
    <xf numFmtId="49" fontId="2" fillId="2" borderId="4" xfId="0" applyNumberFormat="1" applyFont="1" applyFill="1" applyBorder="1" applyAlignment="1">
      <alignment horizontal="center" vertical="center"/>
    </xf>
    <xf numFmtId="0" fontId="0" fillId="2" borderId="14" xfId="0" applyFill="1" applyBorder="1"/>
    <xf numFmtId="0" fontId="0" fillId="2" borderId="2" xfId="0" applyFill="1" applyBorder="1"/>
    <xf numFmtId="0" fontId="0" fillId="2" borderId="15" xfId="0" applyFill="1" applyBorder="1"/>
    <xf numFmtId="0" fontId="0" fillId="2" borderId="16" xfId="0" applyFill="1" applyBorder="1"/>
    <xf numFmtId="0" fontId="0" fillId="2" borderId="9" xfId="0" applyFill="1" applyBorder="1"/>
    <xf numFmtId="0" fontId="0" fillId="2" borderId="17" xfId="0" applyFill="1" applyBorder="1"/>
    <xf numFmtId="0" fontId="0" fillId="2" borderId="18" xfId="0" applyFill="1" applyBorder="1"/>
    <xf numFmtId="0" fontId="0" fillId="2" borderId="19" xfId="0" applyFill="1" applyBorder="1"/>
    <xf numFmtId="0" fontId="0" fillId="2" borderId="20" xfId="0" applyFill="1" applyBorder="1"/>
    <xf numFmtId="0" fontId="3" fillId="2" borderId="9" xfId="0" applyFont="1" applyFill="1" applyBorder="1"/>
    <xf numFmtId="0" fontId="3" fillId="2" borderId="22" xfId="0" applyFont="1" applyFill="1" applyBorder="1"/>
    <xf numFmtId="0" fontId="0" fillId="2" borderId="23" xfId="0" applyFill="1" applyBorder="1"/>
    <xf numFmtId="0" fontId="0" fillId="2" borderId="29" xfId="0" applyFill="1" applyBorder="1"/>
    <xf numFmtId="0" fontId="0" fillId="2" borderId="27" xfId="0" applyFill="1" applyBorder="1" applyAlignment="1">
      <alignment vertical="top"/>
    </xf>
    <xf numFmtId="0" fontId="0" fillId="2" borderId="9" xfId="0" applyFill="1" applyBorder="1" applyAlignment="1">
      <alignment vertical="top"/>
    </xf>
    <xf numFmtId="0" fontId="0" fillId="2" borderId="19" xfId="0" applyFill="1" applyBorder="1" applyAlignment="1">
      <alignment vertical="top"/>
    </xf>
    <xf numFmtId="0" fontId="1" fillId="2" borderId="14" xfId="0" applyFont="1" applyFill="1" applyBorder="1" applyAlignment="1">
      <alignment horizontal="center" wrapText="1"/>
    </xf>
    <xf numFmtId="0" fontId="2" fillId="2" borderId="2" xfId="0" applyFont="1" applyFill="1" applyBorder="1" applyAlignment="1">
      <alignment horizontal="center"/>
    </xf>
    <xf numFmtId="0" fontId="3" fillId="2" borderId="2" xfId="0" applyFont="1" applyFill="1" applyBorder="1" applyAlignment="1">
      <alignment horizontal="center"/>
    </xf>
    <xf numFmtId="0" fontId="3" fillId="2" borderId="15" xfId="0" applyFont="1" applyFill="1" applyBorder="1" applyAlignment="1">
      <alignment horizontal="center"/>
    </xf>
    <xf numFmtId="0" fontId="0" fillId="2" borderId="14" xfId="0" applyFill="1" applyBorder="1" applyAlignment="1">
      <alignment vertical="center"/>
    </xf>
    <xf numFmtId="0" fontId="0" fillId="2" borderId="2" xfId="0" applyFill="1" applyBorder="1" applyAlignment="1">
      <alignment vertical="center"/>
    </xf>
    <xf numFmtId="0" fontId="0" fillId="2" borderId="15" xfId="0" applyFill="1" applyBorder="1" applyAlignment="1">
      <alignment vertical="center"/>
    </xf>
    <xf numFmtId="0" fontId="0" fillId="2" borderId="16" xfId="0" applyFill="1" applyBorder="1" applyAlignment="1">
      <alignment vertical="center"/>
    </xf>
    <xf numFmtId="0" fontId="0" fillId="2" borderId="9" xfId="0" applyFill="1" applyBorder="1" applyAlignment="1">
      <alignment vertical="center"/>
    </xf>
    <xf numFmtId="0" fontId="0" fillId="2" borderId="17" xfId="0" applyFill="1" applyBorder="1" applyAlignment="1">
      <alignment vertical="center"/>
    </xf>
    <xf numFmtId="0" fontId="0" fillId="2" borderId="18" xfId="0" applyFill="1" applyBorder="1" applyAlignment="1">
      <alignment vertical="center"/>
    </xf>
    <xf numFmtId="0" fontId="0" fillId="2" borderId="19" xfId="0" applyFill="1" applyBorder="1" applyAlignment="1">
      <alignment vertical="center"/>
    </xf>
    <xf numFmtId="0" fontId="0" fillId="2" borderId="20" xfId="0" applyFill="1" applyBorder="1" applyAlignment="1">
      <alignment vertical="center"/>
    </xf>
    <xf numFmtId="0" fontId="0" fillId="2" borderId="40" xfId="0" applyFill="1" applyBorder="1" applyAlignment="1">
      <alignment vertical="center"/>
    </xf>
    <xf numFmtId="0" fontId="0" fillId="2" borderId="41" xfId="0" applyFill="1" applyBorder="1" applyAlignment="1">
      <alignment vertical="center"/>
    </xf>
    <xf numFmtId="0" fontId="0" fillId="2" borderId="42" xfId="0" applyFill="1" applyBorder="1" applyAlignment="1">
      <alignment vertical="center"/>
    </xf>
    <xf numFmtId="0" fontId="0" fillId="2" borderId="43" xfId="0" applyFill="1" applyBorder="1" applyAlignment="1">
      <alignment vertical="center"/>
    </xf>
    <xf numFmtId="0" fontId="0" fillId="3" borderId="17" xfId="0" applyFill="1" applyBorder="1" applyAlignment="1">
      <alignment vertical="center"/>
    </xf>
    <xf numFmtId="0" fontId="10" fillId="2" borderId="44" xfId="0" applyFont="1" applyFill="1" applyBorder="1" applyAlignment="1">
      <alignment vertical="center"/>
    </xf>
    <xf numFmtId="0" fontId="10" fillId="2" borderId="22" xfId="0" applyFont="1" applyFill="1" applyBorder="1" applyAlignment="1">
      <alignment vertical="center"/>
    </xf>
    <xf numFmtId="0" fontId="10" fillId="2" borderId="22" xfId="0" applyFont="1" applyFill="1" applyBorder="1" applyAlignment="1">
      <alignment horizontal="left" vertical="center"/>
    </xf>
    <xf numFmtId="0" fontId="0" fillId="2" borderId="22" xfId="0" applyFill="1" applyBorder="1" applyAlignment="1">
      <alignment vertical="center"/>
    </xf>
    <xf numFmtId="0" fontId="0" fillId="2" borderId="50" xfId="0" applyFill="1" applyBorder="1" applyAlignment="1">
      <alignment vertical="center"/>
    </xf>
    <xf numFmtId="0" fontId="13" fillId="4" borderId="54" xfId="0" applyNumberFormat="1" applyFont="1" applyFill="1" applyBorder="1" applyAlignment="1">
      <alignment horizontal="center" vertical="center" wrapText="1" readingOrder="1"/>
    </xf>
    <xf numFmtId="0" fontId="13" fillId="4" borderId="55" xfId="0" applyNumberFormat="1" applyFont="1" applyFill="1" applyBorder="1" applyAlignment="1">
      <alignment horizontal="center" vertical="center" wrapText="1" readingOrder="1"/>
    </xf>
    <xf numFmtId="0" fontId="13" fillId="4" borderId="56" xfId="0" applyNumberFormat="1" applyFont="1" applyFill="1" applyBorder="1" applyAlignment="1">
      <alignment horizontal="center" vertical="center" wrapText="1" readingOrder="1"/>
    </xf>
    <xf numFmtId="49" fontId="14" fillId="2" borderId="4" xfId="0" applyNumberFormat="1" applyFont="1" applyFill="1" applyBorder="1" applyAlignment="1">
      <alignment horizontal="center" vertical="center" wrapText="1" readingOrder="1"/>
    </xf>
    <xf numFmtId="49" fontId="15" fillId="2" borderId="57" xfId="0" applyNumberFormat="1" applyFont="1" applyFill="1" applyBorder="1" applyAlignment="1">
      <alignment horizontal="center" vertical="center" wrapText="1" readingOrder="1"/>
    </xf>
    <xf numFmtId="49" fontId="15" fillId="2" borderId="55" xfId="0" applyNumberFormat="1" applyFont="1" applyFill="1" applyBorder="1" applyAlignment="1">
      <alignment horizontal="center" vertical="center" wrapText="1" readingOrder="1"/>
    </xf>
    <xf numFmtId="49" fontId="15" fillId="2" borderId="58" xfId="0" applyNumberFormat="1" applyFont="1" applyFill="1" applyBorder="1" applyAlignment="1">
      <alignment horizontal="center" vertical="center" wrapText="1" readingOrder="1"/>
    </xf>
    <xf numFmtId="0" fontId="0" fillId="2" borderId="59" xfId="0" applyNumberFormat="1" applyFill="1" applyBorder="1" applyAlignment="1">
      <alignment vertical="center"/>
    </xf>
    <xf numFmtId="49" fontId="15" fillId="2" borderId="60" xfId="0" applyNumberFormat="1" applyFont="1" applyFill="1" applyBorder="1" applyAlignment="1">
      <alignment horizontal="center" vertical="center" wrapText="1" readingOrder="1"/>
    </xf>
    <xf numFmtId="0" fontId="0" fillId="2" borderId="59" xfId="0" applyFill="1" applyBorder="1" applyAlignment="1">
      <alignment vertical="center"/>
    </xf>
    <xf numFmtId="49" fontId="16" fillId="2" borderId="58" xfId="0" applyNumberFormat="1" applyFont="1" applyFill="1" applyBorder="1" applyAlignment="1">
      <alignment horizontal="center" vertical="center" wrapText="1" readingOrder="1"/>
    </xf>
    <xf numFmtId="49" fontId="15" fillId="2" borderId="61" xfId="0" applyNumberFormat="1" applyFont="1" applyFill="1" applyBorder="1" applyAlignment="1">
      <alignment horizontal="center" vertical="center" wrapText="1" readingOrder="1"/>
    </xf>
    <xf numFmtId="49" fontId="15" fillId="2" borderId="62" xfId="0" applyNumberFormat="1" applyFont="1" applyFill="1" applyBorder="1" applyAlignment="1">
      <alignment horizontal="center" vertical="center" wrapText="1" readingOrder="1"/>
    </xf>
    <xf numFmtId="49" fontId="16" fillId="2" borderId="62" xfId="0" applyNumberFormat="1" applyFont="1" applyFill="1" applyBorder="1" applyAlignment="1">
      <alignment horizontal="center" vertical="center" wrapText="1" readingOrder="1"/>
    </xf>
    <xf numFmtId="49" fontId="15" fillId="2" borderId="4" xfId="0" applyNumberFormat="1" applyFont="1" applyFill="1" applyBorder="1" applyAlignment="1">
      <alignment horizontal="center" vertical="center" wrapText="1" readingOrder="1"/>
    </xf>
    <xf numFmtId="9" fontId="15" fillId="2" borderId="4" xfId="0" applyNumberFormat="1" applyFont="1" applyFill="1" applyBorder="1" applyAlignment="1">
      <alignment horizontal="center" vertical="center" wrapText="1" readingOrder="1"/>
    </xf>
    <xf numFmtId="0" fontId="0" fillId="2" borderId="63" xfId="0" applyFill="1" applyBorder="1" applyAlignment="1">
      <alignment vertical="center"/>
    </xf>
    <xf numFmtId="49" fontId="17" fillId="2" borderId="66" xfId="0" applyNumberFormat="1" applyFont="1" applyFill="1" applyBorder="1" applyAlignment="1">
      <alignment horizontal="center" vertical="center" wrapText="1"/>
    </xf>
    <xf numFmtId="49" fontId="15" fillId="2" borderId="67" xfId="0" applyNumberFormat="1" applyFont="1" applyFill="1" applyBorder="1" applyAlignment="1">
      <alignment horizontal="center" vertical="center" wrapText="1" readingOrder="1"/>
    </xf>
    <xf numFmtId="49" fontId="3" fillId="2" borderId="68" xfId="0" applyNumberFormat="1" applyFont="1" applyFill="1" applyBorder="1" applyAlignment="1">
      <alignment horizontal="center" vertical="center" wrapText="1" readingOrder="1"/>
    </xf>
    <xf numFmtId="9" fontId="17" fillId="2" borderId="4" xfId="0" applyNumberFormat="1" applyFont="1" applyFill="1" applyBorder="1" applyAlignment="1">
      <alignment horizontal="center" vertical="center"/>
    </xf>
    <xf numFmtId="49" fontId="15" fillId="2" borderId="4" xfId="0" applyNumberFormat="1" applyFont="1" applyFill="1" applyBorder="1" applyAlignment="1">
      <alignment horizontal="center" wrapText="1" readingOrder="1"/>
    </xf>
    <xf numFmtId="9" fontId="16" fillId="2" borderId="4" xfId="0" applyNumberFormat="1" applyFont="1" applyFill="1" applyBorder="1" applyAlignment="1">
      <alignment horizontal="center" vertical="center" wrapText="1" readingOrder="1"/>
    </xf>
    <xf numFmtId="0" fontId="14" fillId="2" borderId="70" xfId="0" applyFont="1" applyFill="1" applyBorder="1" applyAlignment="1">
      <alignment vertical="center" wrapText="1" readingOrder="1"/>
    </xf>
    <xf numFmtId="0" fontId="18" fillId="2" borderId="70" xfId="0" applyFont="1" applyFill="1" applyBorder="1" applyAlignment="1">
      <alignment horizontal="center" wrapText="1" readingOrder="1"/>
    </xf>
    <xf numFmtId="0" fontId="18" fillId="2" borderId="70" xfId="0" applyFont="1" applyFill="1" applyBorder="1" applyAlignment="1">
      <alignment horizontal="left" vertical="center" wrapText="1" readingOrder="1"/>
    </xf>
    <xf numFmtId="0" fontId="18" fillId="2" borderId="70" xfId="0" applyFont="1" applyFill="1" applyBorder="1" applyAlignment="1">
      <alignment horizontal="center" vertical="center" wrapText="1" readingOrder="1"/>
    </xf>
    <xf numFmtId="0" fontId="18" fillId="2" borderId="71" xfId="0" applyFont="1" applyFill="1" applyBorder="1" applyAlignment="1">
      <alignment horizontal="center" vertical="center" wrapText="1" readingOrder="1"/>
    </xf>
    <xf numFmtId="0" fontId="14" fillId="2" borderId="72" xfId="0" applyFont="1" applyFill="1" applyBorder="1" applyAlignment="1">
      <alignment vertical="center" wrapText="1" readingOrder="1"/>
    </xf>
    <xf numFmtId="0" fontId="18" fillId="2" borderId="72" xfId="0" applyFont="1" applyFill="1" applyBorder="1" applyAlignment="1">
      <alignment horizontal="center" wrapText="1" readingOrder="1"/>
    </xf>
    <xf numFmtId="0" fontId="18" fillId="2" borderId="72" xfId="0" applyFont="1" applyFill="1" applyBorder="1" applyAlignment="1">
      <alignment horizontal="left" vertical="center" wrapText="1" readingOrder="1"/>
    </xf>
    <xf numFmtId="0" fontId="18" fillId="2" borderId="72" xfId="0" applyFont="1" applyFill="1" applyBorder="1" applyAlignment="1">
      <alignment horizontal="center" vertical="center" wrapText="1" readingOrder="1"/>
    </xf>
    <xf numFmtId="0" fontId="18" fillId="2" borderId="73" xfId="0" applyFont="1" applyFill="1" applyBorder="1" applyAlignment="1">
      <alignment horizontal="center" vertical="center" wrapText="1" readingOrder="1"/>
    </xf>
    <xf numFmtId="0" fontId="14" fillId="2" borderId="72" xfId="0" applyFont="1" applyFill="1" applyBorder="1" applyAlignment="1">
      <alignment horizontal="center" vertical="center" wrapText="1" readingOrder="1"/>
    </xf>
    <xf numFmtId="9" fontId="18" fillId="2" borderId="72" xfId="0" applyNumberFormat="1" applyFont="1" applyFill="1" applyBorder="1" applyAlignment="1">
      <alignment horizontal="center" vertical="center" wrapText="1" readingOrder="1"/>
    </xf>
    <xf numFmtId="9" fontId="18" fillId="2" borderId="73" xfId="0" applyNumberFormat="1" applyFont="1" applyFill="1" applyBorder="1" applyAlignment="1">
      <alignment horizontal="center" vertical="center" wrapText="1" readingOrder="1"/>
    </xf>
    <xf numFmtId="2" fontId="19" fillId="2" borderId="72" xfId="0" applyNumberFormat="1" applyFont="1" applyFill="1" applyBorder="1" applyAlignment="1">
      <alignment horizontal="center" vertical="center" wrapText="1" readingOrder="1"/>
    </xf>
    <xf numFmtId="2" fontId="19" fillId="2" borderId="73" xfId="0" applyNumberFormat="1" applyFont="1" applyFill="1" applyBorder="1" applyAlignment="1">
      <alignment horizontal="center" vertical="center" wrapText="1" readingOrder="1"/>
    </xf>
    <xf numFmtId="1" fontId="18" fillId="2" borderId="72" xfId="0" applyNumberFormat="1" applyFont="1" applyFill="1" applyBorder="1" applyAlignment="1">
      <alignment horizontal="center" vertical="center" wrapText="1" readingOrder="1"/>
    </xf>
    <xf numFmtId="1" fontId="18" fillId="2" borderId="73" xfId="0" applyNumberFormat="1" applyFont="1" applyFill="1" applyBorder="1" applyAlignment="1">
      <alignment horizontal="center" vertical="center" wrapText="1" readingOrder="1"/>
    </xf>
    <xf numFmtId="0" fontId="18" fillId="2" borderId="74" xfId="0" applyFont="1" applyFill="1" applyBorder="1" applyAlignment="1">
      <alignment horizontal="left" vertical="center" wrapText="1" readingOrder="1"/>
    </xf>
    <xf numFmtId="1" fontId="18" fillId="2" borderId="74" xfId="0" applyNumberFormat="1" applyFont="1" applyFill="1" applyBorder="1" applyAlignment="1">
      <alignment horizontal="center" vertical="center" wrapText="1" readingOrder="1"/>
    </xf>
    <xf numFmtId="1" fontId="18" fillId="2" borderId="40" xfId="0" applyNumberFormat="1" applyFont="1" applyFill="1" applyBorder="1" applyAlignment="1">
      <alignment horizontal="center" vertical="center" wrapText="1" readingOrder="1"/>
    </xf>
    <xf numFmtId="0" fontId="10" fillId="2" borderId="9" xfId="0" applyFont="1" applyFill="1" applyBorder="1" applyAlignment="1">
      <alignment horizontal="left" vertical="center"/>
    </xf>
    <xf numFmtId="0" fontId="20" fillId="2" borderId="19" xfId="0" applyFont="1" applyFill="1" applyBorder="1" applyAlignment="1">
      <alignment horizontal="center" vertical="center"/>
    </xf>
    <xf numFmtId="0" fontId="0" fillId="5" borderId="40" xfId="0" applyFill="1" applyBorder="1" applyAlignment="1">
      <alignment vertical="center"/>
    </xf>
    <xf numFmtId="49" fontId="5" fillId="3" borderId="58" xfId="0" applyNumberFormat="1" applyFont="1" applyFill="1" applyBorder="1" applyAlignment="1">
      <alignment horizontal="center" vertical="center" wrapText="1" readingOrder="1"/>
    </xf>
    <xf numFmtId="0" fontId="22" fillId="2" borderId="58" xfId="0" applyNumberFormat="1" applyFont="1" applyFill="1" applyBorder="1" applyAlignment="1">
      <alignment horizontal="center" vertical="center" wrapText="1" readingOrder="1"/>
    </xf>
    <xf numFmtId="49" fontId="22" fillId="2" borderId="58" xfId="0" applyNumberFormat="1" applyFont="1" applyFill="1" applyBorder="1" applyAlignment="1">
      <alignment horizontal="center" vertical="center" wrapText="1" readingOrder="1"/>
    </xf>
    <xf numFmtId="49" fontId="22" fillId="2" borderId="58" xfId="0" applyNumberFormat="1" applyFont="1" applyFill="1" applyBorder="1" applyAlignment="1">
      <alignment horizontal="left" vertical="center" wrapText="1" readingOrder="1"/>
    </xf>
    <xf numFmtId="49" fontId="22" fillId="2" borderId="62" xfId="0" applyNumberFormat="1" applyFont="1" applyFill="1" applyBorder="1" applyAlignment="1">
      <alignment horizontal="center" vertical="center" wrapText="1" readingOrder="1"/>
    </xf>
    <xf numFmtId="49" fontId="23" fillId="2" borderId="58" xfId="0" applyNumberFormat="1" applyFont="1" applyFill="1" applyBorder="1" applyAlignment="1">
      <alignment horizontal="center" vertical="center" wrapText="1" readingOrder="1"/>
    </xf>
    <xf numFmtId="49" fontId="22" fillId="2" borderId="77" xfId="0" applyNumberFormat="1" applyFont="1" applyFill="1" applyBorder="1" applyAlignment="1">
      <alignment horizontal="center" vertical="center" wrapText="1" readingOrder="1"/>
    </xf>
    <xf numFmtId="49" fontId="3" fillId="2" borderId="4" xfId="0" applyNumberFormat="1" applyFont="1" applyFill="1" applyBorder="1" applyAlignment="1">
      <alignment horizontal="center" vertical="center" wrapText="1"/>
    </xf>
    <xf numFmtId="49" fontId="22" fillId="2" borderId="60" xfId="0" applyNumberFormat="1" applyFont="1" applyFill="1" applyBorder="1" applyAlignment="1">
      <alignment horizontal="center" vertical="center" wrapText="1" readingOrder="1"/>
    </xf>
    <xf numFmtId="49" fontId="24" fillId="2" borderId="78" xfId="0" applyNumberFormat="1" applyFont="1" applyFill="1" applyBorder="1" applyAlignment="1">
      <alignment horizontal="center" wrapText="1"/>
    </xf>
    <xf numFmtId="49" fontId="3" fillId="2" borderId="58" xfId="0" applyNumberFormat="1" applyFont="1" applyFill="1" applyBorder="1" applyAlignment="1">
      <alignment horizontal="left" vertical="center" wrapText="1" readingOrder="1"/>
    </xf>
    <xf numFmtId="49" fontId="3" fillId="2" borderId="58" xfId="0" applyNumberFormat="1" applyFont="1" applyFill="1" applyBorder="1" applyAlignment="1">
      <alignment horizontal="center" vertical="center" wrapText="1" readingOrder="1"/>
    </xf>
    <xf numFmtId="0" fontId="22" fillId="2" borderId="58" xfId="0" applyFont="1" applyFill="1" applyBorder="1" applyAlignment="1">
      <alignment horizontal="center" vertical="center" wrapText="1" readingOrder="1"/>
    </xf>
    <xf numFmtId="49" fontId="5" fillId="2" borderId="58" xfId="0" applyNumberFormat="1" applyFont="1" applyFill="1" applyBorder="1" applyAlignment="1">
      <alignment horizontal="center" vertical="center" wrapText="1" readingOrder="1"/>
    </xf>
    <xf numFmtId="49" fontId="5" fillId="2" borderId="62" xfId="0" applyNumberFormat="1" applyFont="1" applyFill="1" applyBorder="1" applyAlignment="1">
      <alignment horizontal="center" vertical="center" wrapText="1" readingOrder="1"/>
    </xf>
    <xf numFmtId="0" fontId="18" fillId="2" borderId="58" xfId="0" applyNumberFormat="1" applyFont="1" applyFill="1" applyBorder="1" applyAlignment="1">
      <alignment horizontal="center" vertical="center" wrapText="1" readingOrder="1"/>
    </xf>
    <xf numFmtId="49" fontId="26" fillId="2" borderId="77" xfId="0" applyNumberFormat="1" applyFont="1" applyFill="1" applyBorder="1" applyAlignment="1">
      <alignment horizontal="center" vertical="center" wrapText="1" readingOrder="1"/>
    </xf>
    <xf numFmtId="49" fontId="22" fillId="2" borderId="67" xfId="0" applyNumberFormat="1" applyFont="1" applyFill="1" applyBorder="1" applyAlignment="1">
      <alignment horizontal="center" vertical="center" wrapText="1" readingOrder="1"/>
    </xf>
    <xf numFmtId="0" fontId="26" fillId="2" borderId="58" xfId="0" applyFont="1" applyFill="1" applyBorder="1" applyAlignment="1">
      <alignment horizontal="center" vertical="center" wrapText="1" readingOrder="1"/>
    </xf>
    <xf numFmtId="49" fontId="22" fillId="2" borderId="82" xfId="0" applyNumberFormat="1" applyFont="1" applyFill="1" applyBorder="1" applyAlignment="1">
      <alignment horizontal="center" vertical="center" wrapText="1" readingOrder="1"/>
    </xf>
    <xf numFmtId="49" fontId="26" fillId="2" borderId="58" xfId="0" applyNumberFormat="1" applyFont="1" applyFill="1" applyBorder="1" applyAlignment="1">
      <alignment horizontal="center" vertical="center" wrapText="1" readingOrder="1"/>
    </xf>
    <xf numFmtId="0" fontId="18" fillId="2" borderId="58" xfId="0" applyFont="1" applyFill="1" applyBorder="1" applyAlignment="1">
      <alignment horizontal="center" vertical="center" wrapText="1" readingOrder="1"/>
    </xf>
    <xf numFmtId="49" fontId="2" fillId="3" borderId="58" xfId="0" applyNumberFormat="1" applyFont="1" applyFill="1" applyBorder="1" applyAlignment="1">
      <alignment horizontal="center" vertical="center" wrapText="1" readingOrder="1"/>
    </xf>
    <xf numFmtId="0" fontId="3" fillId="2" borderId="58" xfId="0" applyNumberFormat="1" applyFont="1" applyFill="1" applyBorder="1" applyAlignment="1">
      <alignment horizontal="center" vertical="center" wrapText="1" readingOrder="1"/>
    </xf>
    <xf numFmtId="49" fontId="3" fillId="2" borderId="62" xfId="0" applyNumberFormat="1" applyFont="1" applyFill="1" applyBorder="1" applyAlignment="1">
      <alignment horizontal="center" vertical="center" wrapText="1" readingOrder="1"/>
    </xf>
    <xf numFmtId="49" fontId="3" fillId="2" borderId="62" xfId="0" applyNumberFormat="1" applyFont="1" applyFill="1" applyBorder="1" applyAlignment="1">
      <alignment horizontal="left" vertical="center" wrapText="1" readingOrder="1"/>
    </xf>
    <xf numFmtId="0" fontId="3" fillId="2" borderId="77" xfId="0" applyNumberFormat="1" applyFont="1" applyFill="1" applyBorder="1" applyAlignment="1">
      <alignment horizontal="center" vertical="center" wrapText="1" readingOrder="1"/>
    </xf>
    <xf numFmtId="49" fontId="15" fillId="2" borderId="66" xfId="0" applyNumberFormat="1" applyFont="1" applyFill="1" applyBorder="1" applyAlignment="1">
      <alignment horizontal="center" vertical="center" wrapText="1" readingOrder="1"/>
    </xf>
    <xf numFmtId="49" fontId="15" fillId="2" borderId="82" xfId="0" applyNumberFormat="1" applyFont="1" applyFill="1" applyBorder="1" applyAlignment="1">
      <alignment horizontal="center" vertical="center" wrapText="1" readingOrder="1"/>
    </xf>
    <xf numFmtId="49" fontId="3" fillId="2" borderId="77" xfId="0" applyNumberFormat="1" applyFont="1" applyFill="1" applyBorder="1" applyAlignment="1">
      <alignment horizontal="center" vertical="center" wrapText="1" readingOrder="1"/>
    </xf>
    <xf numFmtId="0" fontId="23" fillId="2" borderId="58" xfId="0" applyFont="1" applyFill="1" applyBorder="1" applyAlignment="1">
      <alignment horizontal="center" vertical="center" wrapText="1" readingOrder="1"/>
    </xf>
    <xf numFmtId="0" fontId="3" fillId="2" borderId="58" xfId="0" applyFont="1" applyFill="1" applyBorder="1" applyAlignment="1">
      <alignment horizontal="center" vertical="center" wrapText="1" readingOrder="1"/>
    </xf>
    <xf numFmtId="0" fontId="0" fillId="2" borderId="83" xfId="0" applyFill="1" applyBorder="1" applyAlignment="1">
      <alignment vertical="center"/>
    </xf>
    <xf numFmtId="0" fontId="0" fillId="2" borderId="84" xfId="0" applyFill="1" applyBorder="1" applyAlignment="1">
      <alignment vertical="center"/>
    </xf>
    <xf numFmtId="0" fontId="0" fillId="2" borderId="86" xfId="0" applyFill="1" applyBorder="1" applyAlignment="1">
      <alignment vertical="center"/>
    </xf>
    <xf numFmtId="0" fontId="0" fillId="2" borderId="87" xfId="0" applyFill="1" applyBorder="1" applyAlignment="1">
      <alignment vertical="center"/>
    </xf>
    <xf numFmtId="0" fontId="27" fillId="2" borderId="9" xfId="0" applyFont="1" applyFill="1" applyBorder="1" applyAlignment="1">
      <alignment horizontal="center" vertical="center"/>
    </xf>
    <xf numFmtId="0" fontId="0" fillId="0" borderId="72" xfId="0" applyBorder="1"/>
    <xf numFmtId="49" fontId="28" fillId="3" borderId="4" xfId="0" applyNumberFormat="1" applyFont="1" applyFill="1" applyBorder="1" applyAlignment="1">
      <alignment horizontal="center" vertical="center"/>
    </xf>
    <xf numFmtId="49" fontId="2" fillId="3" borderId="4" xfId="0" applyNumberFormat="1" applyFont="1" applyFill="1" applyBorder="1" applyAlignment="1">
      <alignment horizontal="center" vertical="center"/>
    </xf>
    <xf numFmtId="0" fontId="29" fillId="2" borderId="4" xfId="0" applyNumberFormat="1" applyFont="1" applyFill="1" applyBorder="1" applyAlignment="1">
      <alignment horizontal="center"/>
    </xf>
    <xf numFmtId="0" fontId="26" fillId="2" borderId="4" xfId="0" applyNumberFormat="1" applyFont="1" applyFill="1" applyBorder="1" applyAlignment="1">
      <alignment horizontal="center" vertical="center" wrapText="1"/>
    </xf>
    <xf numFmtId="0" fontId="26" fillId="2" borderId="6" xfId="0" applyFont="1" applyFill="1" applyBorder="1" applyAlignment="1">
      <alignment horizontal="left" vertical="center" wrapText="1"/>
    </xf>
    <xf numFmtId="0" fontId="26" fillId="2" borderId="7" xfId="0" applyFont="1" applyFill="1" applyBorder="1" applyAlignment="1">
      <alignment horizontal="left" vertical="center" wrapText="1"/>
    </xf>
    <xf numFmtId="0" fontId="29" fillId="2" borderId="112" xfId="0" applyFont="1" applyFill="1" applyBorder="1" applyAlignment="1">
      <alignment horizontal="center"/>
    </xf>
    <xf numFmtId="0" fontId="26" fillId="2" borderId="5" xfId="0" applyFont="1" applyFill="1" applyBorder="1" applyAlignment="1">
      <alignment horizontal="left" vertical="center" wrapText="1"/>
    </xf>
    <xf numFmtId="0" fontId="26" fillId="2" borderId="6" xfId="0" applyFont="1" applyFill="1" applyBorder="1" applyAlignment="1">
      <alignment horizontal="center" vertical="center" wrapText="1"/>
    </xf>
    <xf numFmtId="0" fontId="0" fillId="2" borderId="113" xfId="0" applyFill="1" applyBorder="1"/>
    <xf numFmtId="49" fontId="29" fillId="3" borderId="4" xfId="0" applyNumberFormat="1" applyFont="1" applyFill="1" applyBorder="1" applyAlignment="1">
      <alignment horizontal="center"/>
    </xf>
    <xf numFmtId="49" fontId="30" fillId="3" borderId="4" xfId="0" applyNumberFormat="1" applyFont="1" applyFill="1" applyBorder="1" applyAlignment="1">
      <alignment horizontal="center" vertical="center"/>
    </xf>
    <xf numFmtId="0" fontId="29" fillId="2" borderId="4" xfId="0" applyNumberFormat="1" applyFont="1" applyFill="1" applyBorder="1" applyAlignment="1">
      <alignment horizontal="center" vertical="center"/>
    </xf>
    <xf numFmtId="0" fontId="0" fillId="2" borderId="40" xfId="0" applyFill="1" applyBorder="1"/>
    <xf numFmtId="0" fontId="0" fillId="2" borderId="42" xfId="0" applyFill="1" applyBorder="1"/>
    <xf numFmtId="0" fontId="0" fillId="0" borderId="41" xfId="0" applyBorder="1"/>
    <xf numFmtId="0" fontId="0" fillId="2" borderId="43" xfId="0" applyFill="1" applyBorder="1"/>
    <xf numFmtId="0" fontId="0" fillId="2" borderId="12" xfId="0" applyFill="1" applyBorder="1"/>
    <xf numFmtId="0" fontId="0" fillId="0" borderId="118" xfId="0" applyBorder="1"/>
    <xf numFmtId="0" fontId="31" fillId="2" borderId="119" xfId="0" applyFont="1" applyFill="1" applyBorder="1" applyAlignment="1">
      <alignment horizontal="center"/>
    </xf>
    <xf numFmtId="0" fontId="32" fillId="2" borderId="4" xfId="0" applyFont="1" applyFill="1" applyBorder="1" applyAlignment="1">
      <alignment horizontal="center" vertical="center"/>
    </xf>
    <xf numFmtId="49" fontId="33" fillId="3" borderId="4" xfId="0" applyNumberFormat="1" applyFont="1" applyFill="1" applyBorder="1" applyAlignment="1">
      <alignment horizontal="center" vertical="center"/>
    </xf>
    <xf numFmtId="0" fontId="33" fillId="2" borderId="4" xfId="0" applyFont="1" applyFill="1" applyBorder="1" applyAlignment="1">
      <alignment horizontal="center" vertical="center"/>
    </xf>
    <xf numFmtId="0" fontId="0" fillId="2" borderId="63" xfId="0" applyFill="1" applyBorder="1"/>
    <xf numFmtId="0" fontId="32" fillId="2" borderId="4" xfId="0" applyNumberFormat="1" applyFont="1" applyFill="1" applyBorder="1" applyAlignment="1">
      <alignment horizontal="center" vertical="center"/>
    </xf>
    <xf numFmtId="49" fontId="1" fillId="2" borderId="4" xfId="0" applyNumberFormat="1" applyFont="1" applyFill="1" applyBorder="1" applyAlignment="1">
      <alignment horizontal="justify" vertical="center"/>
    </xf>
    <xf numFmtId="0" fontId="1" fillId="2" borderId="4" xfId="0" applyNumberFormat="1" applyFont="1" applyFill="1" applyBorder="1" applyAlignment="1">
      <alignment horizontal="center" vertical="center"/>
    </xf>
    <xf numFmtId="49" fontId="1" fillId="2" borderId="4" xfId="0" applyNumberFormat="1" applyFont="1" applyFill="1" applyBorder="1" applyAlignment="1">
      <alignment vertical="center" wrapText="1"/>
    </xf>
    <xf numFmtId="49" fontId="34" fillId="2" borderId="4" xfId="0" applyNumberFormat="1" applyFont="1" applyFill="1" applyBorder="1" applyAlignment="1">
      <alignment vertical="center" wrapText="1"/>
    </xf>
    <xf numFmtId="0" fontId="34" fillId="2" borderId="4" xfId="0" applyNumberFormat="1" applyFont="1" applyFill="1" applyBorder="1" applyAlignment="1">
      <alignment horizontal="center" vertical="center" wrapText="1"/>
    </xf>
    <xf numFmtId="49" fontId="1" fillId="2" borderId="4" xfId="0" applyNumberFormat="1" applyFont="1" applyFill="1" applyBorder="1" applyAlignment="1">
      <alignment vertical="center"/>
    </xf>
    <xf numFmtId="49" fontId="34" fillId="2" borderId="4" xfId="0" applyNumberFormat="1" applyFont="1" applyFill="1" applyBorder="1" applyAlignment="1">
      <alignment horizontal="left" vertical="center" wrapText="1"/>
    </xf>
    <xf numFmtId="49" fontId="1" fillId="2" borderId="4" xfId="0" applyNumberFormat="1" applyFont="1" applyFill="1" applyBorder="1" applyAlignment="1">
      <alignment horizontal="left" vertical="center" wrapText="1"/>
    </xf>
    <xf numFmtId="49" fontId="1" fillId="2" borderId="5" xfId="0" applyNumberFormat="1" applyFont="1" applyFill="1" applyBorder="1" applyAlignment="1">
      <alignment vertical="center" wrapText="1"/>
    </xf>
    <xf numFmtId="49" fontId="1" fillId="2" borderId="4" xfId="0" applyNumberFormat="1" applyFont="1" applyFill="1" applyBorder="1" applyAlignment="1">
      <alignment horizontal="left"/>
    </xf>
    <xf numFmtId="0" fontId="31" fillId="2" borderId="123" xfId="0" applyFont="1" applyFill="1" applyBorder="1" applyAlignment="1">
      <alignment horizontal="center"/>
    </xf>
    <xf numFmtId="0" fontId="33" fillId="3" borderId="4" xfId="0" applyFont="1" applyFill="1" applyBorder="1" applyAlignment="1">
      <alignment horizontal="center" vertical="center"/>
    </xf>
    <xf numFmtId="0" fontId="31" fillId="2" borderId="4" xfId="0" applyNumberFormat="1" applyFont="1" applyFill="1" applyBorder="1" applyAlignment="1">
      <alignment horizontal="center" vertical="center"/>
    </xf>
    <xf numFmtId="49" fontId="34" fillId="2" borderId="4" xfId="0" applyNumberFormat="1" applyFont="1" applyFill="1" applyBorder="1" applyAlignment="1">
      <alignment vertical="center"/>
    </xf>
    <xf numFmtId="0" fontId="34" fillId="2" borderId="4" xfId="0" applyFont="1" applyFill="1" applyBorder="1" applyAlignment="1">
      <alignment vertical="center"/>
    </xf>
    <xf numFmtId="49" fontId="35" fillId="2" borderId="4" xfId="0" applyNumberFormat="1" applyFont="1" applyFill="1" applyBorder="1" applyAlignment="1">
      <alignment vertical="center" wrapText="1"/>
    </xf>
    <xf numFmtId="0" fontId="1" fillId="2" borderId="4" xfId="0" applyFont="1" applyFill="1" applyBorder="1" applyAlignment="1">
      <alignment horizontal="left" vertical="center"/>
    </xf>
    <xf numFmtId="49" fontId="1" fillId="2" borderId="4" xfId="0" applyNumberFormat="1" applyFont="1" applyFill="1" applyBorder="1" applyAlignment="1">
      <alignment wrapText="1"/>
    </xf>
    <xf numFmtId="0" fontId="1" fillId="2" borderId="4" xfId="0" applyFont="1" applyFill="1" applyBorder="1"/>
    <xf numFmtId="0" fontId="1" fillId="0" borderId="4" xfId="0" applyFont="1" applyBorder="1" applyAlignment="1">
      <alignment horizontal="left"/>
    </xf>
    <xf numFmtId="49" fontId="34" fillId="2" borderId="4" xfId="0" applyNumberFormat="1" applyFont="1" applyFill="1" applyBorder="1" applyAlignment="1">
      <alignment horizontal="left" vertical="center"/>
    </xf>
    <xf numFmtId="0" fontId="31" fillId="2" borderId="4" xfId="0" applyNumberFormat="1" applyFont="1" applyFill="1" applyBorder="1" applyAlignment="1">
      <alignment horizontal="center"/>
    </xf>
    <xf numFmtId="0" fontId="34" fillId="2" borderId="4" xfId="0" applyFont="1" applyFill="1" applyBorder="1" applyAlignment="1">
      <alignment vertical="center" wrapText="1"/>
    </xf>
    <xf numFmtId="0" fontId="1" fillId="2" borderId="4" xfId="0" applyFont="1" applyFill="1" applyBorder="1" applyAlignment="1">
      <alignment vertical="center" wrapText="1"/>
    </xf>
    <xf numFmtId="0" fontId="1" fillId="2" borderId="4" xfId="0" applyFont="1" applyFill="1" applyBorder="1" applyAlignment="1">
      <alignment vertical="center"/>
    </xf>
    <xf numFmtId="0" fontId="34" fillId="2" borderId="4" xfId="0" applyFont="1" applyFill="1" applyBorder="1" applyAlignment="1">
      <alignment horizontal="left" vertical="center" wrapText="1"/>
    </xf>
    <xf numFmtId="0" fontId="34" fillId="2" borderId="4" xfId="0" applyFont="1" applyFill="1" applyBorder="1" applyAlignment="1">
      <alignment horizontal="left" vertical="center"/>
    </xf>
    <xf numFmtId="49" fontId="1" fillId="2" borderId="4" xfId="0" applyNumberFormat="1" applyFont="1" applyFill="1" applyBorder="1"/>
    <xf numFmtId="0" fontId="31" fillId="2" borderId="117" xfId="0" applyFont="1" applyFill="1" applyBorder="1" applyAlignment="1">
      <alignment horizontal="center"/>
    </xf>
    <xf numFmtId="0" fontId="33" fillId="3" borderId="4" xfId="0" applyFont="1" applyFill="1" applyBorder="1" applyAlignment="1">
      <alignment horizontal="left" vertical="center"/>
    </xf>
    <xf numFmtId="0" fontId="36" fillId="2" borderId="4" xfId="0" applyFont="1" applyFill="1" applyBorder="1" applyAlignment="1">
      <alignment vertical="center" wrapText="1"/>
    </xf>
    <xf numFmtId="0" fontId="34" fillId="2" borderId="4" xfId="0" applyFont="1" applyFill="1" applyBorder="1" applyAlignment="1">
      <alignment horizontal="center" vertical="center" wrapText="1"/>
    </xf>
    <xf numFmtId="0" fontId="1" fillId="2" borderId="4" xfId="0" applyFont="1" applyFill="1" applyBorder="1" applyAlignment="1">
      <alignment horizontal="center" vertical="center"/>
    </xf>
    <xf numFmtId="0" fontId="37" fillId="2" borderId="4" xfId="0" applyFont="1" applyFill="1" applyBorder="1" applyAlignment="1">
      <alignment vertical="center"/>
    </xf>
    <xf numFmtId="0" fontId="1" fillId="2" borderId="4" xfId="0" applyFont="1" applyFill="1" applyBorder="1" applyAlignment="1">
      <alignment horizontal="center" vertical="center" wrapText="1"/>
    </xf>
    <xf numFmtId="0" fontId="37" fillId="2" borderId="4" xfId="0" applyFont="1" applyFill="1" applyBorder="1" applyAlignment="1">
      <alignment vertical="center" wrapText="1"/>
    </xf>
    <xf numFmtId="49" fontId="1" fillId="2" borderId="4" xfId="0" applyNumberFormat="1" applyFont="1" applyFill="1" applyBorder="1" applyAlignment="1">
      <alignment horizontal="left" vertical="center"/>
    </xf>
    <xf numFmtId="0" fontId="37" fillId="2" borderId="64" xfId="0" applyFont="1" applyFill="1" applyBorder="1" applyAlignment="1">
      <alignment vertical="center"/>
    </xf>
    <xf numFmtId="0" fontId="37" fillId="2" borderId="65" xfId="0" applyFont="1" applyFill="1" applyBorder="1" applyAlignment="1">
      <alignment vertical="center"/>
    </xf>
    <xf numFmtId="0" fontId="29" fillId="2" borderId="4" xfId="0" applyFont="1" applyFill="1" applyBorder="1" applyAlignment="1">
      <alignment horizontal="center" vertical="center"/>
    </xf>
    <xf numFmtId="0" fontId="0" fillId="2" borderId="124" xfId="0" applyFill="1" applyBorder="1"/>
    <xf numFmtId="0" fontId="0" fillId="2" borderId="125" xfId="0" applyFill="1" applyBorder="1"/>
    <xf numFmtId="0" fontId="0" fillId="2" borderId="8" xfId="0" applyFill="1" applyBorder="1"/>
    <xf numFmtId="0" fontId="3" fillId="2" borderId="14" xfId="0" applyFont="1" applyFill="1" applyBorder="1"/>
    <xf numFmtId="0" fontId="3" fillId="2" borderId="2" xfId="0" applyFont="1" applyFill="1" applyBorder="1"/>
    <xf numFmtId="0" fontId="3" fillId="2" borderId="16" xfId="0" applyFont="1" applyFill="1" applyBorder="1"/>
    <xf numFmtId="0" fontId="3" fillId="2" borderId="114" xfId="0" applyFont="1" applyFill="1" applyBorder="1"/>
    <xf numFmtId="0" fontId="3" fillId="2" borderId="12" xfId="0" applyFont="1" applyFill="1" applyBorder="1"/>
    <xf numFmtId="49" fontId="2" fillId="2" borderId="4" xfId="0" applyNumberFormat="1" applyFont="1" applyFill="1" applyBorder="1"/>
    <xf numFmtId="0" fontId="3" fillId="2" borderId="11" xfId="0" applyFont="1" applyFill="1" applyBorder="1"/>
    <xf numFmtId="0" fontId="2" fillId="2" borderId="4" xfId="0" applyFont="1" applyFill="1" applyBorder="1" applyAlignment="1">
      <alignment horizontal="center" vertical="center"/>
    </xf>
    <xf numFmtId="49" fontId="2" fillId="2" borderId="4" xfId="0" applyNumberFormat="1" applyFont="1" applyFill="1" applyBorder="1" applyAlignment="1">
      <alignment horizontal="center" vertical="center" wrapText="1" readingOrder="1"/>
    </xf>
    <xf numFmtId="0" fontId="2" fillId="2" borderId="4" xfId="0" applyFont="1" applyFill="1" applyBorder="1" applyAlignment="1">
      <alignment horizontal="center" vertical="center" wrapText="1" readingOrder="1"/>
    </xf>
    <xf numFmtId="0" fontId="2" fillId="2" borderId="4" xfId="0" applyNumberFormat="1" applyFont="1" applyFill="1" applyBorder="1" applyAlignment="1">
      <alignment horizontal="center" vertical="center" wrapText="1" readingOrder="1"/>
    </xf>
    <xf numFmtId="0" fontId="2" fillId="2" borderId="4" xfId="0" applyFont="1" applyFill="1" applyBorder="1" applyAlignment="1">
      <alignment vertical="center" wrapText="1" readingOrder="1"/>
    </xf>
    <xf numFmtId="49" fontId="3" fillId="2" borderId="4" xfId="0" applyNumberFormat="1" applyFont="1" applyFill="1" applyBorder="1" applyAlignment="1">
      <alignment vertical="center" wrapText="1"/>
    </xf>
    <xf numFmtId="0" fontId="3" fillId="2" borderId="4" xfId="0" applyFont="1" applyFill="1" applyBorder="1" applyAlignment="1">
      <alignment horizontal="center" vertical="center" wrapText="1" readingOrder="1"/>
    </xf>
    <xf numFmtId="0" fontId="39" fillId="2" borderId="8" xfId="0" applyFont="1" applyFill="1" applyBorder="1" applyAlignment="1">
      <alignment horizontal="center" vertical="center" wrapText="1" readingOrder="1"/>
    </xf>
    <xf numFmtId="0" fontId="39" fillId="2" borderId="9" xfId="0" applyFont="1" applyFill="1" applyBorder="1" applyAlignment="1">
      <alignment horizontal="center" vertical="center" wrapText="1" readingOrder="1"/>
    </xf>
    <xf numFmtId="0" fontId="3" fillId="2" borderId="4" xfId="0" applyFont="1" applyFill="1" applyBorder="1"/>
    <xf numFmtId="0" fontId="39" fillId="2" borderId="17" xfId="0" applyFont="1" applyFill="1" applyBorder="1" applyAlignment="1">
      <alignment horizontal="center" vertical="center" wrapText="1" readingOrder="1"/>
    </xf>
    <xf numFmtId="49" fontId="3" fillId="2" borderId="4" xfId="0" applyNumberFormat="1" applyFont="1" applyFill="1" applyBorder="1" applyAlignment="1">
      <alignment horizontal="center" vertical="center" wrapText="1" readingOrder="1"/>
    </xf>
    <xf numFmtId="49" fontId="3" fillId="2" borderId="4" xfId="0" applyNumberFormat="1" applyFont="1" applyFill="1" applyBorder="1" applyAlignment="1">
      <alignment horizontal="left" vertical="center" wrapText="1"/>
    </xf>
    <xf numFmtId="0" fontId="2" fillId="2" borderId="4" xfId="0" applyNumberFormat="1" applyFont="1" applyFill="1" applyBorder="1" applyAlignment="1">
      <alignment horizontal="center"/>
    </xf>
    <xf numFmtId="0" fontId="2" fillId="2" borderId="4" xfId="0" applyFont="1" applyFill="1" applyBorder="1" applyAlignment="1">
      <alignment vertical="center"/>
    </xf>
    <xf numFmtId="0" fontId="3" fillId="2" borderId="4" xfId="0" applyFont="1" applyFill="1" applyBorder="1" applyAlignment="1">
      <alignment vertical="center"/>
    </xf>
    <xf numFmtId="0" fontId="2" fillId="2" borderId="4" xfId="0" applyNumberFormat="1" applyFont="1" applyFill="1" applyBorder="1" applyAlignment="1">
      <alignment horizontal="center" vertical="center"/>
    </xf>
    <xf numFmtId="49" fontId="3" fillId="2" borderId="4" xfId="0" applyNumberFormat="1" applyFont="1" applyFill="1" applyBorder="1"/>
    <xf numFmtId="0" fontId="2" fillId="2" borderId="4" xfId="0" applyFont="1" applyFill="1" applyBorder="1"/>
    <xf numFmtId="0" fontId="0" fillId="2" borderId="4" xfId="0" applyFill="1" applyBorder="1"/>
    <xf numFmtId="0" fontId="40" fillId="2" borderId="4" xfId="0" applyFont="1" applyFill="1" applyBorder="1" applyAlignment="1">
      <alignment horizontal="center" vertical="center"/>
    </xf>
    <xf numFmtId="0" fontId="0" fillId="2" borderId="128" xfId="0" applyFill="1" applyBorder="1"/>
    <xf numFmtId="0" fontId="0" fillId="0" borderId="129" xfId="0" applyBorder="1"/>
    <xf numFmtId="0" fontId="0" fillId="0" borderId="70" xfId="0" applyBorder="1"/>
    <xf numFmtId="0" fontId="0" fillId="2" borderId="70" xfId="0" applyFill="1" applyBorder="1"/>
    <xf numFmtId="0" fontId="0" fillId="2" borderId="72" xfId="0" applyFill="1" applyBorder="1"/>
    <xf numFmtId="0" fontId="0" fillId="0" borderId="131" xfId="0" applyBorder="1"/>
    <xf numFmtId="49" fontId="44" fillId="2" borderId="4" xfId="0" applyNumberFormat="1" applyFont="1" applyFill="1" applyBorder="1" applyAlignment="1">
      <alignment horizontal="center" vertical="center" wrapText="1"/>
    </xf>
    <xf numFmtId="49" fontId="1" fillId="2" borderId="4" xfId="0" applyNumberFormat="1" applyFont="1" applyFill="1" applyBorder="1" applyAlignment="1">
      <alignment horizontal="left" vertical="top" wrapText="1"/>
    </xf>
    <xf numFmtId="164" fontId="1" fillId="0" borderId="4" xfId="0" applyNumberFormat="1" applyFont="1" applyBorder="1" applyAlignment="1">
      <alignment horizontal="right"/>
    </xf>
    <xf numFmtId="165" fontId="1" fillId="0" borderId="4" xfId="0" applyNumberFormat="1" applyFont="1" applyBorder="1" applyAlignment="1">
      <alignment horizontal="right"/>
    </xf>
    <xf numFmtId="49" fontId="1" fillId="2" borderId="4" xfId="0" applyNumberFormat="1" applyFont="1" applyFill="1" applyBorder="1" applyAlignment="1">
      <alignment horizontal="left" wrapText="1"/>
    </xf>
    <xf numFmtId="0" fontId="3" fillId="0" borderId="72" xfId="0" applyFont="1" applyBorder="1"/>
    <xf numFmtId="0" fontId="3" fillId="0" borderId="131" xfId="0" applyFont="1" applyBorder="1"/>
    <xf numFmtId="49" fontId="3" fillId="2" borderId="4" xfId="0" applyNumberFormat="1" applyFont="1" applyFill="1" applyBorder="1" applyAlignment="1">
      <alignment horizontal="left" wrapText="1"/>
    </xf>
    <xf numFmtId="164" fontId="3" fillId="0" borderId="4" xfId="0" applyNumberFormat="1" applyFont="1" applyBorder="1" applyAlignment="1">
      <alignment horizontal="right"/>
    </xf>
    <xf numFmtId="165" fontId="3" fillId="0" borderId="4" xfId="0" applyNumberFormat="1" applyFont="1" applyBorder="1" applyAlignment="1">
      <alignment horizontal="right"/>
    </xf>
    <xf numFmtId="166" fontId="3" fillId="0" borderId="4" xfId="0" applyNumberFormat="1" applyFont="1" applyBorder="1" applyAlignment="1">
      <alignment horizontal="right"/>
    </xf>
    <xf numFmtId="0" fontId="0" fillId="0" borderId="130" xfId="0" applyBorder="1"/>
    <xf numFmtId="0" fontId="40" fillId="6" borderId="4" xfId="0" applyFont="1" applyFill="1" applyBorder="1" applyAlignment="1">
      <alignment vertical="top"/>
    </xf>
    <xf numFmtId="49" fontId="40" fillId="6" borderId="4" xfId="0" applyNumberFormat="1" applyFont="1" applyFill="1" applyBorder="1" applyAlignment="1">
      <alignment vertical="top"/>
    </xf>
    <xf numFmtId="4" fontId="45" fillId="6" borderId="4" xfId="0" applyNumberFormat="1" applyFont="1" applyFill="1" applyBorder="1"/>
    <xf numFmtId="49" fontId="46" fillId="2" borderId="4" xfId="0" applyNumberFormat="1" applyFont="1" applyFill="1" applyBorder="1" applyAlignment="1">
      <alignment horizontal="left" vertical="top"/>
    </xf>
    <xf numFmtId="3" fontId="46" fillId="0" borderId="4" xfId="0" applyNumberFormat="1" applyFont="1" applyBorder="1"/>
    <xf numFmtId="0" fontId="0" fillId="2" borderId="130" xfId="0" applyFill="1" applyBorder="1"/>
    <xf numFmtId="49" fontId="2" fillId="2" borderId="4" xfId="0" applyNumberFormat="1" applyFont="1" applyFill="1" applyBorder="1" applyAlignment="1">
      <alignment horizontal="center" vertical="center" wrapText="1"/>
    </xf>
    <xf numFmtId="49" fontId="0" fillId="2" borderId="4" xfId="0" applyNumberFormat="1" applyFill="1" applyBorder="1" applyAlignment="1">
      <alignment wrapText="1"/>
    </xf>
    <xf numFmtId="49" fontId="40" fillId="7" borderId="4" xfId="0" applyNumberFormat="1" applyFont="1" applyFill="1" applyBorder="1" applyAlignment="1">
      <alignment horizontal="center" vertical="center"/>
    </xf>
    <xf numFmtId="49" fontId="40" fillId="7" borderId="4" xfId="0" applyNumberFormat="1" applyFont="1" applyFill="1" applyBorder="1" applyAlignment="1">
      <alignment horizontal="center"/>
    </xf>
    <xf numFmtId="49" fontId="40" fillId="7" borderId="4" xfId="0" applyNumberFormat="1" applyFont="1" applyFill="1" applyBorder="1" applyAlignment="1">
      <alignment horizontal="center" vertical="top"/>
    </xf>
    <xf numFmtId="0" fontId="40" fillId="7" borderId="4" xfId="0" applyFont="1" applyFill="1" applyBorder="1" applyAlignment="1">
      <alignment horizontal="center" vertical="center"/>
    </xf>
    <xf numFmtId="49" fontId="40" fillId="7" borderId="4" xfId="0" applyNumberFormat="1" applyFont="1" applyFill="1" applyBorder="1" applyAlignment="1">
      <alignment horizontal="left"/>
    </xf>
    <xf numFmtId="4" fontId="40" fillId="7" borderId="4" xfId="0" applyNumberFormat="1" applyFont="1" applyFill="1" applyBorder="1" applyAlignment="1">
      <alignment vertical="top"/>
    </xf>
    <xf numFmtId="0" fontId="40" fillId="7" borderId="4" xfId="0" applyFont="1" applyFill="1" applyBorder="1" applyAlignment="1">
      <alignment horizontal="center" vertical="top"/>
    </xf>
    <xf numFmtId="0" fontId="40" fillId="7" borderId="4" xfId="0" applyNumberFormat="1" applyFont="1" applyFill="1" applyBorder="1" applyAlignment="1">
      <alignment horizontal="left" vertical="center"/>
    </xf>
    <xf numFmtId="49" fontId="40" fillId="7" borderId="4" xfId="0" applyNumberFormat="1" applyFont="1" applyFill="1" applyBorder="1"/>
    <xf numFmtId="0" fontId="40" fillId="8" borderId="4" xfId="0" applyFont="1" applyFill="1" applyBorder="1" applyAlignment="1">
      <alignment vertical="top"/>
    </xf>
    <xf numFmtId="49" fontId="40" fillId="8" borderId="4" xfId="0" applyNumberFormat="1" applyFont="1" applyFill="1" applyBorder="1" applyAlignment="1">
      <alignment vertical="top"/>
    </xf>
    <xf numFmtId="4" fontId="40" fillId="8" borderId="4" xfId="0" applyNumberFormat="1" applyFont="1" applyFill="1" applyBorder="1"/>
    <xf numFmtId="4" fontId="46" fillId="0" borderId="4" xfId="0" applyNumberFormat="1" applyFont="1" applyBorder="1"/>
    <xf numFmtId="0" fontId="46" fillId="2" borderId="4" xfId="0" applyFont="1" applyFill="1" applyBorder="1" applyAlignment="1">
      <alignment horizontal="left" vertical="top"/>
    </xf>
    <xf numFmtId="4" fontId="40" fillId="7" borderId="4" xfId="0" applyNumberFormat="1" applyFont="1" applyFill="1" applyBorder="1" applyAlignment="1">
      <alignment vertical="center"/>
    </xf>
    <xf numFmtId="0" fontId="40" fillId="9" borderId="4" xfId="0" applyNumberFormat="1" applyFont="1" applyFill="1" applyBorder="1" applyAlignment="1">
      <alignment horizontal="left" vertical="top"/>
    </xf>
    <xf numFmtId="49" fontId="40" fillId="9" borderId="4" xfId="0" applyNumberFormat="1" applyFont="1" applyFill="1" applyBorder="1" applyAlignment="1">
      <alignment horizontal="left" vertical="top"/>
    </xf>
    <xf numFmtId="4" fontId="40" fillId="9" borderId="4" xfId="0" applyNumberFormat="1" applyFont="1" applyFill="1" applyBorder="1" applyAlignment="1">
      <alignment vertical="top"/>
    </xf>
    <xf numFmtId="49" fontId="40" fillId="3" borderId="4" xfId="0" applyNumberFormat="1" applyFont="1" applyFill="1" applyBorder="1" applyAlignment="1">
      <alignment horizontal="left" vertical="top"/>
    </xf>
    <xf numFmtId="4" fontId="40" fillId="3" borderId="4" xfId="0" applyNumberFormat="1" applyFont="1" applyFill="1" applyBorder="1" applyAlignment="1">
      <alignment vertical="top"/>
    </xf>
    <xf numFmtId="4" fontId="40" fillId="3" borderId="4" xfId="0" applyNumberFormat="1" applyFont="1" applyFill="1" applyBorder="1"/>
    <xf numFmtId="4" fontId="46" fillId="5" borderId="4" xfId="0" applyNumberFormat="1" applyFont="1" applyFill="1" applyBorder="1"/>
    <xf numFmtId="0" fontId="47" fillId="2" borderId="4" xfId="0" applyFont="1" applyFill="1" applyBorder="1" applyAlignment="1">
      <alignment horizontal="left" vertical="top"/>
    </xf>
    <xf numFmtId="49" fontId="40" fillId="7" borderId="4" xfId="0" applyNumberFormat="1" applyFont="1" applyFill="1" applyBorder="1" applyAlignment="1">
      <alignment horizontal="left" vertical="center"/>
    </xf>
    <xf numFmtId="4" fontId="40" fillId="7" borderId="4" xfId="0" applyNumberFormat="1" applyFont="1" applyFill="1" applyBorder="1" applyAlignment="1">
      <alignment horizontal="right" vertical="center"/>
    </xf>
    <xf numFmtId="4" fontId="40" fillId="3" borderId="4" xfId="0" applyNumberFormat="1" applyFont="1" applyFill="1" applyBorder="1" applyAlignment="1">
      <alignment horizontal="right" vertical="top"/>
    </xf>
    <xf numFmtId="49" fontId="46" fillId="5" borderId="4" xfId="0" applyNumberFormat="1" applyFont="1" applyFill="1" applyBorder="1" applyAlignment="1">
      <alignment horizontal="left" vertical="top"/>
    </xf>
    <xf numFmtId="4" fontId="46" fillId="0" borderId="4" xfId="0" applyNumberFormat="1" applyFont="1" applyBorder="1" applyAlignment="1">
      <alignment horizontal="right"/>
    </xf>
    <xf numFmtId="4" fontId="40" fillId="5" borderId="4" xfId="0" applyNumberFormat="1" applyFont="1" applyFill="1" applyBorder="1" applyAlignment="1">
      <alignment horizontal="right" vertical="top"/>
    </xf>
    <xf numFmtId="0" fontId="46" fillId="5" borderId="4" xfId="0" applyFont="1" applyFill="1" applyBorder="1" applyAlignment="1">
      <alignment horizontal="left" vertical="top"/>
    </xf>
    <xf numFmtId="49" fontId="40" fillId="10" borderId="4" xfId="0" applyNumberFormat="1" applyFont="1" applyFill="1" applyBorder="1" applyAlignment="1">
      <alignment horizontal="left" vertical="top"/>
    </xf>
    <xf numFmtId="0" fontId="40" fillId="10" borderId="4" xfId="0" applyFont="1" applyFill="1" applyBorder="1" applyAlignment="1">
      <alignment horizontal="left" vertical="top"/>
    </xf>
    <xf numFmtId="4" fontId="40" fillId="10" borderId="4" xfId="0" applyNumberFormat="1" applyFont="1" applyFill="1" applyBorder="1" applyAlignment="1">
      <alignment horizontal="right" vertical="top"/>
    </xf>
    <xf numFmtId="4" fontId="46" fillId="10" borderId="4" xfId="0" applyNumberFormat="1" applyFont="1" applyFill="1" applyBorder="1"/>
    <xf numFmtId="0" fontId="40" fillId="2" borderId="4" xfId="0" applyFont="1" applyFill="1" applyBorder="1" applyAlignment="1">
      <alignment horizontal="left" vertical="top"/>
    </xf>
    <xf numFmtId="0" fontId="40" fillId="5" borderId="5" xfId="0" applyFont="1" applyFill="1" applyBorder="1" applyAlignment="1">
      <alignment horizontal="left" vertical="top"/>
    </xf>
    <xf numFmtId="49" fontId="46" fillId="5" borderId="7" xfId="0" applyNumberFormat="1" applyFont="1" applyFill="1" applyBorder="1" applyAlignment="1">
      <alignment horizontal="left" vertical="top"/>
    </xf>
    <xf numFmtId="4" fontId="46" fillId="5" borderId="4" xfId="0" applyNumberFormat="1" applyFont="1" applyFill="1" applyBorder="1" applyAlignment="1">
      <alignment horizontal="right"/>
    </xf>
    <xf numFmtId="0" fontId="40" fillId="0" borderId="70" xfId="0" applyFont="1" applyBorder="1"/>
    <xf numFmtId="0" fontId="40" fillId="0" borderId="70" xfId="0" applyFont="1" applyBorder="1" applyAlignment="1">
      <alignment horizontal="left"/>
    </xf>
    <xf numFmtId="4" fontId="40" fillId="0" borderId="70" xfId="0" applyNumberFormat="1" applyFont="1" applyBorder="1"/>
    <xf numFmtId="0" fontId="46" fillId="0" borderId="130" xfId="0" applyFont="1" applyBorder="1"/>
    <xf numFmtId="0" fontId="46" fillId="0" borderId="130" xfId="0" applyFont="1" applyBorder="1" applyAlignment="1">
      <alignment horizontal="left"/>
    </xf>
    <xf numFmtId="4" fontId="47" fillId="0" borderId="130" xfId="0" applyNumberFormat="1" applyFont="1" applyBorder="1"/>
    <xf numFmtId="0" fontId="46" fillId="0" borderId="72" xfId="0" applyFont="1" applyBorder="1"/>
    <xf numFmtId="49" fontId="40" fillId="11" borderId="4" xfId="0" applyNumberFormat="1" applyFont="1" applyFill="1" applyBorder="1" applyAlignment="1">
      <alignment vertical="top"/>
    </xf>
    <xf numFmtId="0" fontId="40" fillId="11" borderId="4" xfId="0" applyFont="1" applyFill="1" applyBorder="1" applyAlignment="1">
      <alignment vertical="top"/>
    </xf>
    <xf numFmtId="4" fontId="40" fillId="11" borderId="4" xfId="0" applyNumberFormat="1" applyFont="1" applyFill="1" applyBorder="1" applyAlignment="1">
      <alignment vertical="top"/>
    </xf>
    <xf numFmtId="0" fontId="40" fillId="11" borderId="4" xfId="0" applyFont="1" applyFill="1" applyBorder="1" applyAlignment="1">
      <alignment horizontal="left" vertical="top"/>
    </xf>
    <xf numFmtId="0" fontId="40" fillId="11" borderId="4" xfId="0" applyFont="1" applyFill="1" applyBorder="1"/>
    <xf numFmtId="0" fontId="46" fillId="0" borderId="129" xfId="0" applyFont="1" applyBorder="1"/>
    <xf numFmtId="4" fontId="40" fillId="11" borderId="4" xfId="0" applyNumberFormat="1" applyFont="1" applyFill="1" applyBorder="1" applyAlignment="1">
      <alignment horizontal="right"/>
    </xf>
    <xf numFmtId="0" fontId="46" fillId="0" borderId="4" xfId="0" applyFont="1" applyBorder="1"/>
    <xf numFmtId="49" fontId="46" fillId="10" borderId="4" xfId="0" applyNumberFormat="1" applyFont="1" applyFill="1" applyBorder="1" applyAlignment="1">
      <alignment horizontal="left" vertical="top"/>
    </xf>
    <xf numFmtId="4" fontId="46" fillId="10" borderId="4" xfId="0" applyNumberFormat="1" applyFont="1" applyFill="1" applyBorder="1" applyAlignment="1">
      <alignment horizontal="right"/>
    </xf>
    <xf numFmtId="4" fontId="40" fillId="12" borderId="4" xfId="0" applyNumberFormat="1" applyFont="1" applyFill="1" applyBorder="1"/>
    <xf numFmtId="0" fontId="46" fillId="11" borderId="4" xfId="0" applyFont="1" applyFill="1" applyBorder="1"/>
    <xf numFmtId="4" fontId="46" fillId="0" borderId="70" xfId="0" applyNumberFormat="1" applyFont="1" applyBorder="1"/>
    <xf numFmtId="0" fontId="46" fillId="0" borderId="70" xfId="0" applyFont="1" applyBorder="1"/>
    <xf numFmtId="167" fontId="46" fillId="0" borderId="72" xfId="0" applyNumberFormat="1" applyFont="1" applyBorder="1"/>
    <xf numFmtId="168" fontId="46" fillId="0" borderId="72" xfId="0" applyNumberFormat="1" applyFont="1" applyBorder="1"/>
    <xf numFmtId="4" fontId="46" fillId="0" borderId="72" xfId="0" applyNumberFormat="1" applyFont="1" applyBorder="1"/>
    <xf numFmtId="167" fontId="46" fillId="0" borderId="130" xfId="0" applyNumberFormat="1" applyFont="1" applyBorder="1"/>
    <xf numFmtId="167" fontId="40" fillId="0" borderId="117" xfId="0" applyNumberFormat="1" applyFont="1" applyBorder="1"/>
    <xf numFmtId="167" fontId="46" fillId="0" borderId="70" xfId="0" applyNumberFormat="1" applyFont="1" applyBorder="1"/>
    <xf numFmtId="4" fontId="40" fillId="0" borderId="72" xfId="0" applyNumberFormat="1" applyFont="1" applyBorder="1"/>
    <xf numFmtId="0" fontId="44" fillId="2" borderId="4" xfId="0" applyNumberFormat="1" applyFont="1" applyFill="1" applyBorder="1" applyAlignment="1">
      <alignment horizontal="right" wrapText="1"/>
    </xf>
    <xf numFmtId="49" fontId="44" fillId="2" borderId="4" xfId="0" applyNumberFormat="1" applyFont="1" applyFill="1" applyBorder="1" applyAlignment="1">
      <alignment wrapText="1"/>
    </xf>
    <xf numFmtId="168" fontId="44" fillId="2" borderId="4" xfId="0" applyNumberFormat="1" applyFont="1" applyFill="1" applyBorder="1" applyAlignment="1">
      <alignment horizontal="right" wrapText="1"/>
    </xf>
    <xf numFmtId="49" fontId="1" fillId="2" borderId="4" xfId="0" applyNumberFormat="1" applyFont="1" applyFill="1" applyBorder="1" applyAlignment="1">
      <alignment horizontal="right" wrapText="1"/>
    </xf>
    <xf numFmtId="168" fontId="1" fillId="2" borderId="4" xfId="0" applyNumberFormat="1" applyFont="1" applyFill="1" applyBorder="1" applyAlignment="1">
      <alignment horizontal="right" wrapText="1"/>
    </xf>
    <xf numFmtId="49" fontId="44" fillId="2" borderId="4" xfId="0" applyNumberFormat="1" applyFont="1" applyFill="1" applyBorder="1" applyAlignment="1">
      <alignment horizontal="right" vertical="center" wrapText="1"/>
    </xf>
    <xf numFmtId="49" fontId="44" fillId="2" borderId="4" xfId="0" applyNumberFormat="1" applyFont="1" applyFill="1" applyBorder="1" applyAlignment="1">
      <alignment vertical="center" wrapText="1"/>
    </xf>
    <xf numFmtId="168" fontId="44" fillId="2" borderId="4" xfId="0" applyNumberFormat="1" applyFont="1" applyFill="1" applyBorder="1" applyAlignment="1">
      <alignment vertical="center" wrapText="1"/>
    </xf>
    <xf numFmtId="168" fontId="0" fillId="2" borderId="4" xfId="0" applyNumberFormat="1" applyFill="1" applyBorder="1" applyAlignment="1">
      <alignment wrapText="1"/>
    </xf>
    <xf numFmtId="168" fontId="44" fillId="2" borderId="4" xfId="0" applyNumberFormat="1" applyFont="1" applyFill="1" applyBorder="1" applyAlignment="1">
      <alignment wrapText="1"/>
    </xf>
    <xf numFmtId="49" fontId="0" fillId="2" borderId="115" xfId="0" applyNumberFormat="1" applyFill="1" applyBorder="1" applyAlignment="1">
      <alignment wrapText="1"/>
    </xf>
    <xf numFmtId="168" fontId="0" fillId="2" borderId="117" xfId="0" applyNumberFormat="1" applyFill="1" applyBorder="1" applyAlignment="1">
      <alignment wrapText="1"/>
    </xf>
    <xf numFmtId="168" fontId="0" fillId="2" borderId="115" xfId="0" applyNumberFormat="1" applyFill="1" applyBorder="1" applyAlignment="1">
      <alignment wrapText="1"/>
    </xf>
    <xf numFmtId="168" fontId="44" fillId="2" borderId="115" xfId="0" applyNumberFormat="1" applyFont="1" applyFill="1" applyBorder="1" applyAlignment="1">
      <alignment wrapText="1"/>
    </xf>
    <xf numFmtId="0" fontId="44" fillId="2" borderId="115" xfId="0" applyNumberFormat="1" applyFont="1" applyFill="1" applyBorder="1" applyAlignment="1">
      <alignment wrapText="1"/>
    </xf>
    <xf numFmtId="49" fontId="44" fillId="2" borderId="4" xfId="0" applyNumberFormat="1" applyFont="1" applyFill="1" applyBorder="1" applyAlignment="1">
      <alignment horizontal="left" wrapText="1"/>
    </xf>
    <xf numFmtId="49" fontId="1" fillId="2" borderId="4" xfId="0" applyNumberFormat="1" applyFont="1" applyFill="1" applyBorder="1" applyAlignment="1">
      <alignment horizontal="right" vertical="center" wrapText="1"/>
    </xf>
    <xf numFmtId="168" fontId="0" fillId="2" borderId="64" xfId="0" applyNumberFormat="1" applyFill="1" applyBorder="1" applyAlignment="1">
      <alignment wrapText="1"/>
    </xf>
    <xf numFmtId="168" fontId="0" fillId="2" borderId="69" xfId="0" applyNumberFormat="1" applyFill="1" applyBorder="1" applyAlignment="1">
      <alignment wrapText="1"/>
    </xf>
    <xf numFmtId="49" fontId="44" fillId="2" borderId="4" xfId="0" applyNumberFormat="1" applyFont="1" applyFill="1" applyBorder="1" applyAlignment="1">
      <alignment horizontal="right" wrapText="1"/>
    </xf>
    <xf numFmtId="168" fontId="0" fillId="0" borderId="4" xfId="0" applyNumberFormat="1" applyBorder="1"/>
    <xf numFmtId="49" fontId="0" fillId="2" borderId="4" xfId="0" applyNumberFormat="1" applyFill="1" applyBorder="1" applyAlignment="1">
      <alignment vertical="top" wrapText="1"/>
    </xf>
    <xf numFmtId="49" fontId="44" fillId="2" borderId="4" xfId="0" applyNumberFormat="1" applyFont="1" applyFill="1" applyBorder="1" applyAlignment="1">
      <alignment vertical="top" wrapText="1"/>
    </xf>
    <xf numFmtId="168" fontId="44" fillId="2" borderId="4" xfId="0" applyNumberFormat="1" applyFont="1" applyFill="1" applyBorder="1" applyAlignment="1">
      <alignment horizontal="right" vertical="top" wrapText="1"/>
    </xf>
    <xf numFmtId="168" fontId="1" fillId="2" borderId="4" xfId="0" applyNumberFormat="1" applyFont="1" applyFill="1" applyBorder="1" applyAlignment="1">
      <alignment horizontal="right" vertical="top" wrapText="1"/>
    </xf>
    <xf numFmtId="0" fontId="44" fillId="2" borderId="4" xfId="0" applyFont="1" applyFill="1" applyBorder="1" applyAlignment="1">
      <alignment horizontal="right" wrapText="1"/>
    </xf>
    <xf numFmtId="0" fontId="1" fillId="2" borderId="4" xfId="0" applyFont="1" applyFill="1" applyBorder="1" applyAlignment="1">
      <alignment horizontal="right" wrapText="1"/>
    </xf>
    <xf numFmtId="0" fontId="0" fillId="2" borderId="70" xfId="0" applyFill="1" applyBorder="1" applyAlignment="1">
      <alignment vertical="center"/>
    </xf>
    <xf numFmtId="0" fontId="0" fillId="2" borderId="72" xfId="0" applyFill="1" applyBorder="1" applyAlignment="1">
      <alignment vertical="center"/>
    </xf>
    <xf numFmtId="0" fontId="1" fillId="2" borderId="72" xfId="0" applyFont="1" applyFill="1" applyBorder="1" applyAlignment="1">
      <alignment horizontal="left"/>
    </xf>
    <xf numFmtId="169" fontId="1" fillId="2" borderId="72" xfId="0" applyNumberFormat="1" applyFont="1" applyFill="1" applyBorder="1" applyAlignment="1">
      <alignment horizontal="center" vertical="center"/>
    </xf>
    <xf numFmtId="0" fontId="1" fillId="2" borderId="130" xfId="0" applyFont="1" applyFill="1" applyBorder="1" applyAlignment="1">
      <alignment horizontal="left"/>
    </xf>
    <xf numFmtId="169" fontId="1" fillId="2" borderId="130" xfId="0" applyNumberFormat="1" applyFont="1" applyFill="1" applyBorder="1" applyAlignment="1">
      <alignment horizontal="center" vertical="center"/>
    </xf>
    <xf numFmtId="49" fontId="44" fillId="0" borderId="4" xfId="0" applyNumberFormat="1" applyFont="1" applyBorder="1" applyAlignment="1">
      <alignment horizontal="center"/>
    </xf>
    <xf numFmtId="49" fontId="0" fillId="2" borderId="4" xfId="0" applyNumberFormat="1" applyFill="1" applyBorder="1" applyAlignment="1">
      <alignment vertical="center" wrapText="1"/>
    </xf>
    <xf numFmtId="49" fontId="0" fillId="2" borderId="4" xfId="0" applyNumberFormat="1" applyFill="1" applyBorder="1" applyAlignment="1">
      <alignment vertical="center"/>
    </xf>
    <xf numFmtId="9" fontId="1" fillId="2" borderId="4" xfId="0" applyNumberFormat="1" applyFont="1" applyFill="1" applyBorder="1" applyAlignment="1">
      <alignment horizontal="center" vertical="center"/>
    </xf>
    <xf numFmtId="169" fontId="1" fillId="2" borderId="4" xfId="0" applyNumberFormat="1" applyFont="1" applyFill="1" applyBorder="1" applyAlignment="1">
      <alignment horizontal="center" vertical="center"/>
    </xf>
    <xf numFmtId="0" fontId="0" fillId="0" borderId="4" xfId="0" applyBorder="1"/>
    <xf numFmtId="49" fontId="1" fillId="2" borderId="4" xfId="0" applyNumberFormat="1" applyFont="1" applyFill="1" applyBorder="1" applyAlignment="1">
      <alignment horizontal="center" vertical="center"/>
    </xf>
    <xf numFmtId="0" fontId="1" fillId="2" borderId="70" xfId="0" applyFont="1" applyFill="1" applyBorder="1" applyAlignment="1">
      <alignment horizontal="center" vertical="center" wrapText="1"/>
    </xf>
    <xf numFmtId="0" fontId="0" fillId="2" borderId="70" xfId="0" applyFill="1" applyBorder="1" applyAlignment="1">
      <alignment vertical="center" wrapText="1"/>
    </xf>
    <xf numFmtId="0" fontId="1" fillId="2" borderId="70" xfId="0" applyFont="1" applyFill="1" applyBorder="1" applyAlignment="1">
      <alignment horizontal="left" wrapText="1"/>
    </xf>
    <xf numFmtId="0" fontId="1" fillId="2" borderId="70" xfId="0" applyFont="1" applyFill="1" applyBorder="1" applyAlignment="1">
      <alignment horizontal="center" vertical="center"/>
    </xf>
    <xf numFmtId="169" fontId="1" fillId="2" borderId="132" xfId="0" applyNumberFormat="1" applyFont="1" applyFill="1" applyBorder="1" applyAlignment="1">
      <alignment horizontal="center" vertical="center"/>
    </xf>
    <xf numFmtId="0" fontId="0" fillId="2" borderId="72" xfId="0" applyFill="1" applyBorder="1" applyAlignment="1">
      <alignment vertical="center" wrapText="1"/>
    </xf>
    <xf numFmtId="0" fontId="4" fillId="2" borderId="72" xfId="0" applyFont="1" applyFill="1" applyBorder="1" applyAlignment="1">
      <alignment horizontal="left"/>
    </xf>
    <xf numFmtId="0" fontId="0" fillId="0" borderId="73" xfId="0" applyBorder="1"/>
    <xf numFmtId="169" fontId="5" fillId="13" borderId="9" xfId="0" applyNumberFormat="1" applyFont="1" applyFill="1" applyBorder="1" applyAlignment="1">
      <alignment horizontal="center" vertical="center"/>
    </xf>
    <xf numFmtId="0" fontId="0" fillId="0" borderId="133" xfId="0" applyBorder="1"/>
    <xf numFmtId="0" fontId="0" fillId="2" borderId="134" xfId="0" applyFill="1" applyBorder="1" applyAlignment="1">
      <alignment vertical="center"/>
    </xf>
    <xf numFmtId="49" fontId="3" fillId="0" borderId="4" xfId="0" applyNumberFormat="1" applyFont="1" applyFill="1" applyBorder="1" applyAlignment="1">
      <alignment vertical="center" wrapText="1"/>
    </xf>
    <xf numFmtId="49" fontId="3" fillId="0" borderId="4" xfId="0" applyNumberFormat="1" applyFont="1" applyFill="1" applyBorder="1" applyAlignment="1">
      <alignment horizontal="center" vertical="center" wrapText="1"/>
    </xf>
    <xf numFmtId="0" fontId="2" fillId="0" borderId="4" xfId="0" applyNumberFormat="1" applyFont="1" applyFill="1" applyBorder="1" applyAlignment="1">
      <alignment horizontal="center" vertical="center" wrapText="1" readingOrder="1"/>
    </xf>
    <xf numFmtId="0" fontId="3" fillId="0" borderId="4" xfId="0" applyFont="1" applyFill="1" applyBorder="1"/>
    <xf numFmtId="0" fontId="2" fillId="0" borderId="4" xfId="0" applyFont="1" applyFill="1" applyBorder="1" applyAlignment="1">
      <alignment horizontal="center" vertical="center" wrapText="1" readingOrder="1"/>
    </xf>
    <xf numFmtId="0" fontId="0" fillId="0" borderId="8" xfId="0" applyFill="1" applyBorder="1"/>
    <xf numFmtId="0" fontId="39" fillId="0" borderId="9" xfId="0" applyFont="1" applyFill="1" applyBorder="1" applyAlignment="1">
      <alignment horizontal="center" vertical="center" wrapText="1" readingOrder="1"/>
    </xf>
    <xf numFmtId="0" fontId="0" fillId="0" borderId="9" xfId="0" applyFill="1" applyBorder="1"/>
    <xf numFmtId="0" fontId="39" fillId="0" borderId="17" xfId="0" applyFont="1" applyFill="1" applyBorder="1" applyAlignment="1">
      <alignment horizontal="center" vertical="center" wrapText="1" readingOrder="1"/>
    </xf>
    <xf numFmtId="0" fontId="0" fillId="0" borderId="0" xfId="0" applyNumberFormat="1" applyFill="1"/>
    <xf numFmtId="49" fontId="3" fillId="0" borderId="4" xfId="0" applyNumberFormat="1" applyFont="1" applyFill="1" applyBorder="1" applyAlignment="1">
      <alignment horizontal="left" vertical="center" wrapText="1"/>
    </xf>
    <xf numFmtId="0" fontId="2" fillId="0" borderId="4" xfId="0" applyFont="1" applyFill="1" applyBorder="1" applyAlignment="1">
      <alignment horizontal="center" vertical="center"/>
    </xf>
    <xf numFmtId="0" fontId="0" fillId="0" borderId="17" xfId="0" applyFill="1" applyBorder="1"/>
    <xf numFmtId="49" fontId="3" fillId="0" borderId="4" xfId="0" applyNumberFormat="1" applyFont="1" applyFill="1" applyBorder="1" applyAlignment="1">
      <alignment wrapText="1"/>
    </xf>
    <xf numFmtId="0" fontId="2" fillId="0" borderId="4" xfId="0" applyFont="1" applyFill="1" applyBorder="1" applyAlignment="1">
      <alignment vertical="center"/>
    </xf>
    <xf numFmtId="49" fontId="1" fillId="2" borderId="1" xfId="0" applyNumberFormat="1" applyFont="1" applyFill="1" applyBorder="1" applyAlignment="1">
      <alignment horizontal="center" wrapText="1"/>
    </xf>
    <xf numFmtId="0" fontId="1" fillId="2" borderId="2" xfId="0" applyFont="1" applyFill="1" applyBorder="1" applyAlignment="1">
      <alignment horizontal="center" wrapText="1"/>
    </xf>
    <xf numFmtId="0" fontId="1" fillId="2" borderId="3" xfId="0" applyFont="1" applyFill="1" applyBorder="1" applyAlignment="1">
      <alignment horizontal="center" wrapText="1"/>
    </xf>
    <xf numFmtId="0" fontId="1" fillId="2" borderId="8" xfId="0" applyFont="1" applyFill="1" applyBorder="1" applyAlignment="1">
      <alignment horizontal="center" wrapText="1"/>
    </xf>
    <xf numFmtId="0" fontId="1" fillId="2" borderId="9" xfId="0" applyFont="1" applyFill="1" applyBorder="1" applyAlignment="1">
      <alignment horizontal="center" wrapText="1"/>
    </xf>
    <xf numFmtId="0" fontId="1" fillId="2" borderId="10" xfId="0" applyFont="1" applyFill="1" applyBorder="1" applyAlignment="1">
      <alignment horizontal="center" wrapText="1"/>
    </xf>
    <xf numFmtId="0" fontId="1" fillId="2" borderId="11" xfId="0" applyFont="1" applyFill="1" applyBorder="1" applyAlignment="1">
      <alignment horizontal="center" wrapText="1"/>
    </xf>
    <xf numFmtId="0" fontId="1" fillId="2" borderId="12" xfId="0" applyFont="1" applyFill="1" applyBorder="1" applyAlignment="1">
      <alignment horizontal="center" wrapText="1"/>
    </xf>
    <xf numFmtId="0" fontId="1" fillId="2" borderId="13" xfId="0" applyFont="1" applyFill="1" applyBorder="1" applyAlignment="1">
      <alignment horizontal="center" wrapText="1"/>
    </xf>
    <xf numFmtId="49" fontId="2" fillId="3" borderId="4" xfId="0" applyNumberFormat="1" applyFont="1" applyFill="1" applyBorder="1" applyAlignment="1">
      <alignment horizontal="center"/>
    </xf>
    <xf numFmtId="0" fontId="2" fillId="3" borderId="4" xfId="0" applyFont="1" applyFill="1" applyBorder="1" applyAlignment="1">
      <alignment horizontal="center"/>
    </xf>
    <xf numFmtId="49" fontId="3" fillId="2" borderId="5" xfId="0" applyNumberFormat="1" applyFont="1" applyFill="1" applyBorder="1" applyAlignment="1">
      <alignment horizontal="center" wrapText="1"/>
    </xf>
    <xf numFmtId="0" fontId="3" fillId="2" borderId="6" xfId="0" applyFont="1" applyFill="1" applyBorder="1" applyAlignment="1">
      <alignment horizontal="center" wrapText="1"/>
    </xf>
    <xf numFmtId="0" fontId="3" fillId="2" borderId="7" xfId="0" applyFont="1" applyFill="1" applyBorder="1" applyAlignment="1">
      <alignment horizontal="center" wrapText="1"/>
    </xf>
    <xf numFmtId="49" fontId="2" fillId="2" borderId="4" xfId="0" applyNumberFormat="1" applyFont="1" applyFill="1" applyBorder="1" applyAlignment="1">
      <alignment horizontal="center" vertical="center"/>
    </xf>
    <xf numFmtId="0" fontId="2" fillId="2" borderId="4" xfId="0" applyFont="1" applyFill="1" applyBorder="1" applyAlignment="1">
      <alignment horizontal="center"/>
    </xf>
    <xf numFmtId="49" fontId="3" fillId="2" borderId="5" xfId="0" applyNumberFormat="1" applyFont="1" applyFill="1" applyBorder="1" applyAlignment="1">
      <alignment horizontal="center"/>
    </xf>
    <xf numFmtId="0" fontId="3" fillId="2" borderId="6" xfId="0" applyFont="1" applyFill="1" applyBorder="1" applyAlignment="1">
      <alignment horizontal="center"/>
    </xf>
    <xf numFmtId="0" fontId="3" fillId="2" borderId="7" xfId="0" applyFont="1" applyFill="1" applyBorder="1" applyAlignment="1">
      <alignment horizontal="center"/>
    </xf>
    <xf numFmtId="49" fontId="3" fillId="2" borderId="5" xfId="0" applyNumberFormat="1" applyFont="1" applyFill="1" applyBorder="1" applyAlignment="1">
      <alignment horizontal="center" vertical="center"/>
    </xf>
    <xf numFmtId="49" fontId="2" fillId="2" borderId="17" xfId="0" applyNumberFormat="1" applyFont="1" applyFill="1" applyBorder="1" applyAlignment="1">
      <alignment horizontal="center" vertical="center"/>
    </xf>
    <xf numFmtId="0" fontId="2" fillId="2" borderId="21" xfId="0" applyFont="1" applyFill="1" applyBorder="1" applyAlignment="1">
      <alignment horizontal="center" vertical="center"/>
    </xf>
    <xf numFmtId="0" fontId="2" fillId="2" borderId="16" xfId="0" applyFont="1" applyFill="1" applyBorder="1" applyAlignment="1">
      <alignment horizontal="center" vertical="center"/>
    </xf>
    <xf numFmtId="49" fontId="2" fillId="3" borderId="24" xfId="0" applyNumberFormat="1" applyFont="1" applyFill="1" applyBorder="1" applyAlignment="1">
      <alignment horizontal="center" vertical="center"/>
    </xf>
    <xf numFmtId="0" fontId="2" fillId="3" borderId="25" xfId="0" applyFont="1" applyFill="1" applyBorder="1" applyAlignment="1">
      <alignment horizontal="center" vertical="center"/>
    </xf>
    <xf numFmtId="0" fontId="2" fillId="3" borderId="30" xfId="0" applyFont="1" applyFill="1" applyBorder="1" applyAlignment="1">
      <alignment horizontal="center" vertical="center"/>
    </xf>
    <xf numFmtId="0" fontId="2" fillId="3" borderId="31" xfId="0" applyFont="1" applyFill="1" applyBorder="1" applyAlignment="1">
      <alignment horizontal="center" vertical="center"/>
    </xf>
    <xf numFmtId="49" fontId="2" fillId="3" borderId="26" xfId="0" applyNumberFormat="1" applyFont="1" applyFill="1" applyBorder="1" applyAlignment="1">
      <alignment horizontal="center" vertical="center"/>
    </xf>
    <xf numFmtId="0" fontId="2" fillId="3" borderId="27" xfId="0" applyFont="1" applyFill="1" applyBorder="1" applyAlignment="1">
      <alignment horizontal="center" vertical="center"/>
    </xf>
    <xf numFmtId="0" fontId="2" fillId="3" borderId="32" xfId="0" applyFont="1" applyFill="1" applyBorder="1" applyAlignment="1">
      <alignment horizontal="center" vertical="center"/>
    </xf>
    <xf numFmtId="0" fontId="2" fillId="3" borderId="22" xfId="0" applyFont="1" applyFill="1" applyBorder="1" applyAlignment="1">
      <alignment horizontal="center" vertical="center"/>
    </xf>
    <xf numFmtId="49" fontId="2" fillId="3" borderId="26" xfId="0" applyNumberFormat="1"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32" xfId="0" applyFont="1" applyFill="1" applyBorder="1" applyAlignment="1">
      <alignment horizontal="center" vertical="center" wrapText="1"/>
    </xf>
    <xf numFmtId="0" fontId="2" fillId="3" borderId="33" xfId="0" applyFont="1" applyFill="1" applyBorder="1" applyAlignment="1">
      <alignment horizontal="center" vertical="center" wrapText="1"/>
    </xf>
    <xf numFmtId="0" fontId="1" fillId="2" borderId="24" xfId="0" applyNumberFormat="1" applyFont="1" applyFill="1" applyBorder="1" applyAlignment="1">
      <alignment horizontal="center" vertical="top" wrapText="1"/>
    </xf>
    <xf numFmtId="0" fontId="1" fillId="2" borderId="25" xfId="0" applyFont="1" applyFill="1" applyBorder="1" applyAlignment="1">
      <alignment horizontal="center" vertical="top" wrapText="1"/>
    </xf>
    <xf numFmtId="0" fontId="1" fillId="2" borderId="34" xfId="0" applyFont="1" applyFill="1" applyBorder="1" applyAlignment="1">
      <alignment horizontal="center" vertical="top" wrapText="1"/>
    </xf>
    <xf numFmtId="0" fontId="1" fillId="2" borderId="13" xfId="0" applyFont="1" applyFill="1" applyBorder="1" applyAlignment="1">
      <alignment horizontal="center" vertical="top" wrapText="1"/>
    </xf>
    <xf numFmtId="49" fontId="1" fillId="2" borderId="26" xfId="0" applyNumberFormat="1" applyFont="1" applyFill="1" applyBorder="1" applyAlignment="1">
      <alignment horizontal="center" vertical="top" wrapText="1"/>
    </xf>
    <xf numFmtId="0" fontId="1" fillId="2" borderId="27" xfId="0" applyFont="1" applyFill="1" applyBorder="1" applyAlignment="1">
      <alignment horizontal="center" vertical="top" wrapText="1"/>
    </xf>
    <xf numFmtId="0" fontId="1" fillId="2" borderId="11" xfId="0" applyFont="1" applyFill="1" applyBorder="1" applyAlignment="1">
      <alignment horizontal="center" vertical="top" wrapText="1"/>
    </xf>
    <xf numFmtId="0" fontId="1" fillId="2" borderId="12" xfId="0" applyFont="1" applyFill="1" applyBorder="1" applyAlignment="1">
      <alignment horizontal="center" vertical="top" wrapText="1"/>
    </xf>
    <xf numFmtId="0" fontId="1" fillId="2" borderId="26" xfId="0" applyFont="1" applyFill="1" applyBorder="1" applyAlignment="1">
      <alignment horizontal="center" vertical="top" wrapText="1"/>
    </xf>
    <xf numFmtId="0" fontId="1" fillId="2" borderId="28" xfId="0" applyFont="1" applyFill="1" applyBorder="1" applyAlignment="1">
      <alignment horizontal="center" vertical="top" wrapText="1"/>
    </xf>
    <xf numFmtId="0" fontId="1" fillId="2" borderId="35" xfId="0" applyFont="1" applyFill="1" applyBorder="1" applyAlignment="1">
      <alignment horizontal="center" vertical="top" wrapText="1"/>
    </xf>
    <xf numFmtId="0" fontId="1" fillId="2" borderId="4" xfId="0" applyFont="1" applyFill="1" applyBorder="1" applyAlignment="1">
      <alignment horizontal="center" vertical="top" wrapText="1"/>
    </xf>
    <xf numFmtId="0" fontId="1" fillId="2" borderId="39" xfId="0" applyFont="1" applyFill="1" applyBorder="1" applyAlignment="1">
      <alignment horizontal="center" vertical="top" wrapText="1"/>
    </xf>
    <xf numFmtId="0" fontId="1" fillId="2" borderId="36" xfId="0" applyFont="1" applyFill="1" applyBorder="1" applyAlignment="1">
      <alignment horizontal="center" vertical="top" wrapText="1"/>
    </xf>
    <xf numFmtId="0" fontId="1" fillId="2" borderId="3" xfId="0" applyFont="1" applyFill="1" applyBorder="1" applyAlignment="1">
      <alignment horizontal="center" vertical="top" wrapText="1"/>
    </xf>
    <xf numFmtId="0" fontId="1" fillId="2" borderId="1" xfId="0" applyFont="1" applyFill="1" applyBorder="1" applyAlignment="1">
      <alignment horizontal="center" vertical="top" wrapText="1"/>
    </xf>
    <xf numFmtId="0" fontId="1" fillId="2" borderId="2" xfId="0" applyFont="1" applyFill="1" applyBorder="1" applyAlignment="1">
      <alignment horizontal="center" vertical="top" wrapText="1"/>
    </xf>
    <xf numFmtId="0" fontId="1" fillId="2" borderId="37" xfId="0" applyFont="1" applyFill="1" applyBorder="1" applyAlignment="1">
      <alignment horizontal="center" vertical="top" wrapText="1"/>
    </xf>
    <xf numFmtId="0" fontId="1" fillId="2" borderId="38" xfId="0" applyFont="1" applyFill="1" applyBorder="1" applyAlignment="1">
      <alignment horizontal="center" vertical="top" wrapText="1"/>
    </xf>
    <xf numFmtId="0" fontId="1" fillId="2" borderId="30" xfId="0" applyFont="1" applyFill="1" applyBorder="1" applyAlignment="1">
      <alignment horizontal="center" vertical="top" wrapText="1"/>
    </xf>
    <xf numFmtId="0" fontId="1" fillId="2" borderId="31" xfId="0" applyFont="1" applyFill="1" applyBorder="1" applyAlignment="1">
      <alignment horizontal="center" vertical="top" wrapText="1"/>
    </xf>
    <xf numFmtId="0" fontId="1" fillId="2" borderId="32" xfId="0" applyFont="1" applyFill="1" applyBorder="1" applyAlignment="1">
      <alignment horizontal="center" vertical="top" wrapText="1"/>
    </xf>
    <xf numFmtId="0" fontId="1" fillId="2" borderId="22" xfId="0" applyFont="1" applyFill="1" applyBorder="1" applyAlignment="1">
      <alignment horizontal="center" vertical="top" wrapText="1"/>
    </xf>
    <xf numFmtId="0" fontId="1" fillId="2" borderId="33" xfId="0" applyFont="1" applyFill="1" applyBorder="1" applyAlignment="1">
      <alignment horizontal="center" vertical="top" wrapText="1"/>
    </xf>
    <xf numFmtId="49" fontId="4" fillId="2" borderId="1" xfId="0" applyNumberFormat="1" applyFont="1" applyFill="1" applyBorder="1" applyAlignment="1">
      <alignment horizontal="center" wrapText="1"/>
    </xf>
    <xf numFmtId="0" fontId="4" fillId="2" borderId="2" xfId="0" applyFont="1" applyFill="1" applyBorder="1" applyAlignment="1">
      <alignment horizontal="center" wrapText="1"/>
    </xf>
    <xf numFmtId="0" fontId="4" fillId="2" borderId="3" xfId="0" applyFont="1" applyFill="1" applyBorder="1" applyAlignment="1">
      <alignment horizontal="center" wrapText="1"/>
    </xf>
    <xf numFmtId="0" fontId="4" fillId="2" borderId="8" xfId="0" applyFont="1" applyFill="1" applyBorder="1" applyAlignment="1">
      <alignment horizontal="center" wrapText="1"/>
    </xf>
    <xf numFmtId="0" fontId="4" fillId="2" borderId="9" xfId="0" applyFont="1" applyFill="1" applyBorder="1" applyAlignment="1">
      <alignment horizontal="center" wrapText="1"/>
    </xf>
    <xf numFmtId="0" fontId="4" fillId="2" borderId="10" xfId="0" applyFont="1" applyFill="1" applyBorder="1" applyAlignment="1">
      <alignment horizontal="center" wrapText="1"/>
    </xf>
    <xf numFmtId="0" fontId="4" fillId="2" borderId="11" xfId="0" applyFont="1" applyFill="1" applyBorder="1" applyAlignment="1">
      <alignment horizontal="center" wrapText="1"/>
    </xf>
    <xf numFmtId="0" fontId="4" fillId="2" borderId="12" xfId="0" applyFont="1" applyFill="1" applyBorder="1" applyAlignment="1">
      <alignment horizontal="center" wrapText="1"/>
    </xf>
    <xf numFmtId="0" fontId="4" fillId="2" borderId="13" xfId="0" applyFont="1" applyFill="1" applyBorder="1" applyAlignment="1">
      <alignment horizontal="center" wrapText="1"/>
    </xf>
    <xf numFmtId="49" fontId="6" fillId="4" borderId="9" xfId="0" applyNumberFormat="1" applyFont="1" applyFill="1" applyBorder="1" applyAlignment="1">
      <alignment horizontal="center" vertical="center"/>
    </xf>
    <xf numFmtId="0" fontId="6" fillId="4" borderId="9" xfId="0" applyFont="1" applyFill="1" applyBorder="1" applyAlignment="1">
      <alignment horizontal="center" vertical="center"/>
    </xf>
    <xf numFmtId="49" fontId="8" fillId="4" borderId="9" xfId="0" applyNumberFormat="1" applyFont="1" applyFill="1" applyBorder="1" applyAlignment="1">
      <alignment horizontal="center" vertical="center"/>
    </xf>
    <xf numFmtId="0" fontId="8" fillId="4" borderId="9" xfId="0" applyFont="1" applyFill="1" applyBorder="1" applyAlignment="1">
      <alignment horizontal="center" vertical="center"/>
    </xf>
    <xf numFmtId="49" fontId="9" fillId="4" borderId="16" xfId="0" applyNumberFormat="1" applyFont="1" applyFill="1" applyBorder="1" applyAlignment="1">
      <alignment horizontal="center" vertical="center" wrapText="1"/>
    </xf>
    <xf numFmtId="0" fontId="9" fillId="4" borderId="9" xfId="0" applyFont="1" applyFill="1" applyBorder="1" applyAlignment="1">
      <alignment horizontal="center" vertical="center" wrapText="1"/>
    </xf>
    <xf numFmtId="49" fontId="11" fillId="3" borderId="46" xfId="0" applyNumberFormat="1" applyFont="1" applyFill="1" applyBorder="1" applyAlignment="1">
      <alignment horizontal="center" vertical="center" wrapText="1" readingOrder="1"/>
    </xf>
    <xf numFmtId="0" fontId="11" fillId="3" borderId="53" xfId="0" applyFont="1" applyFill="1" applyBorder="1" applyAlignment="1">
      <alignment horizontal="center" vertical="center" wrapText="1" readingOrder="1"/>
    </xf>
    <xf numFmtId="0" fontId="10" fillId="2" borderId="16" xfId="0" applyFont="1" applyFill="1" applyBorder="1" applyAlignment="1">
      <alignment horizontal="left" vertical="center"/>
    </xf>
    <xf numFmtId="0" fontId="10" fillId="2" borderId="9" xfId="0" applyFont="1" applyFill="1" applyBorder="1" applyAlignment="1">
      <alignment horizontal="left" vertical="center"/>
    </xf>
    <xf numFmtId="0" fontId="20" fillId="2" borderId="18" xfId="0" applyFont="1" applyFill="1" applyBorder="1" applyAlignment="1">
      <alignment horizontal="center" vertical="center"/>
    </xf>
    <xf numFmtId="0" fontId="20" fillId="2" borderId="19" xfId="0" applyFont="1" applyFill="1" applyBorder="1" applyAlignment="1">
      <alignment horizontal="center" vertical="center"/>
    </xf>
    <xf numFmtId="49" fontId="11" fillId="3" borderId="45" xfId="0" applyNumberFormat="1" applyFont="1" applyFill="1" applyBorder="1" applyAlignment="1">
      <alignment horizontal="center" vertical="center" wrapText="1" readingOrder="1"/>
    </xf>
    <xf numFmtId="0" fontId="11" fillId="3" borderId="51" xfId="0" applyFont="1" applyFill="1" applyBorder="1" applyAlignment="1">
      <alignment horizontal="center" vertical="center" wrapText="1" readingOrder="1"/>
    </xf>
    <xf numFmtId="49" fontId="11" fillId="2" borderId="45" xfId="0" applyNumberFormat="1" applyFont="1" applyFill="1" applyBorder="1" applyAlignment="1">
      <alignment horizontal="center" vertical="center" wrapText="1" readingOrder="1"/>
    </xf>
    <xf numFmtId="0" fontId="11" fillId="2" borderId="52" xfId="0" applyFont="1" applyFill="1" applyBorder="1" applyAlignment="1">
      <alignment horizontal="center" vertical="center" wrapText="1" readingOrder="1"/>
    </xf>
    <xf numFmtId="49" fontId="12" fillId="3" borderId="47" xfId="0" applyNumberFormat="1" applyFont="1" applyFill="1" applyBorder="1" applyAlignment="1">
      <alignment horizontal="center" vertical="center"/>
    </xf>
    <xf numFmtId="0" fontId="12" fillId="3" borderId="48" xfId="0" applyFont="1" applyFill="1" applyBorder="1" applyAlignment="1">
      <alignment horizontal="center" vertical="center"/>
    </xf>
    <xf numFmtId="0" fontId="12" fillId="3" borderId="49" xfId="0" applyFont="1" applyFill="1" applyBorder="1" applyAlignment="1">
      <alignment horizontal="center" vertical="center"/>
    </xf>
    <xf numFmtId="0" fontId="14" fillId="2" borderId="72" xfId="0" applyFont="1" applyFill="1" applyBorder="1" applyAlignment="1">
      <alignment horizontal="center" vertical="center" wrapText="1" readingOrder="1"/>
    </xf>
    <xf numFmtId="0" fontId="14" fillId="2" borderId="74" xfId="0" applyFont="1" applyFill="1" applyBorder="1" applyAlignment="1">
      <alignment horizontal="center" vertical="center" wrapText="1" readingOrder="1"/>
    </xf>
    <xf numFmtId="49" fontId="14" fillId="2" borderId="4" xfId="0" applyNumberFormat="1" applyFont="1" applyFill="1" applyBorder="1" applyAlignment="1">
      <alignment horizontal="center" vertical="center" wrapText="1" readingOrder="1"/>
    </xf>
    <xf numFmtId="0" fontId="14" fillId="2" borderId="4" xfId="0" applyFont="1" applyFill="1" applyBorder="1" applyAlignment="1">
      <alignment horizontal="center" vertical="center" wrapText="1" readingOrder="1"/>
    </xf>
    <xf numFmtId="49" fontId="14" fillId="2" borderId="64" xfId="0" applyNumberFormat="1" applyFont="1" applyFill="1" applyBorder="1" applyAlignment="1">
      <alignment horizontal="center" vertical="center" wrapText="1" readingOrder="1"/>
    </xf>
    <xf numFmtId="0" fontId="14" fillId="2" borderId="65" xfId="0" applyFont="1" applyFill="1" applyBorder="1" applyAlignment="1">
      <alignment horizontal="center" vertical="center" wrapText="1" readingOrder="1"/>
    </xf>
    <xf numFmtId="0" fontId="14" fillId="2" borderId="69" xfId="0" applyFont="1" applyFill="1" applyBorder="1" applyAlignment="1">
      <alignment horizontal="center" vertical="center" wrapText="1" readingOrder="1"/>
    </xf>
    <xf numFmtId="0" fontId="27" fillId="2" borderId="16" xfId="0" applyFont="1" applyFill="1" applyBorder="1" applyAlignment="1">
      <alignment horizontal="center" vertical="center"/>
    </xf>
    <xf numFmtId="0" fontId="27" fillId="2" borderId="9" xfId="0" applyFont="1" applyFill="1" applyBorder="1" applyAlignment="1">
      <alignment horizontal="center" vertical="center"/>
    </xf>
    <xf numFmtId="49" fontId="21" fillId="2" borderId="16" xfId="0" applyNumberFormat="1" applyFont="1" applyFill="1" applyBorder="1" applyAlignment="1">
      <alignment horizontal="left" vertical="center"/>
    </xf>
    <xf numFmtId="0" fontId="21" fillId="2" borderId="9" xfId="0" applyFont="1" applyFill="1" applyBorder="1" applyAlignment="1">
      <alignment horizontal="left" vertical="center"/>
    </xf>
    <xf numFmtId="0" fontId="21" fillId="2" borderId="75" xfId="0" applyFont="1" applyFill="1" applyBorder="1" applyAlignment="1">
      <alignment horizontal="left" vertical="center"/>
    </xf>
    <xf numFmtId="0" fontId="21" fillId="2" borderId="76" xfId="0" applyFont="1" applyFill="1" applyBorder="1" applyAlignment="1">
      <alignment horizontal="left" vertical="center"/>
    </xf>
    <xf numFmtId="49" fontId="25" fillId="2" borderId="79" xfId="0" applyNumberFormat="1" applyFont="1" applyFill="1" applyBorder="1" applyAlignment="1">
      <alignment horizontal="left" vertical="center" wrapText="1" readingOrder="1"/>
    </xf>
    <xf numFmtId="0" fontId="25" fillId="2" borderId="80" xfId="0" applyFont="1" applyFill="1" applyBorder="1" applyAlignment="1">
      <alignment horizontal="left" vertical="center" wrapText="1" readingOrder="1"/>
    </xf>
    <xf numFmtId="0" fontId="25" fillId="2" borderId="81" xfId="0" applyFont="1" applyFill="1" applyBorder="1" applyAlignment="1">
      <alignment horizontal="left" vertical="center" wrapText="1" readingOrder="1"/>
    </xf>
    <xf numFmtId="49" fontId="25" fillId="2" borderId="83" xfId="0" applyNumberFormat="1" applyFont="1" applyFill="1" applyBorder="1" applyAlignment="1">
      <alignment horizontal="left" vertical="center" wrapText="1" readingOrder="1"/>
    </xf>
    <xf numFmtId="0" fontId="25" fillId="2" borderId="84" xfId="0" applyFont="1" applyFill="1" applyBorder="1" applyAlignment="1">
      <alignment horizontal="left" vertical="center" wrapText="1" readingOrder="1"/>
    </xf>
    <xf numFmtId="0" fontId="25" fillId="2" borderId="85" xfId="0" applyFont="1" applyFill="1" applyBorder="1" applyAlignment="1">
      <alignment horizontal="left" vertical="center" wrapText="1" readingOrder="1"/>
    </xf>
    <xf numFmtId="49" fontId="29" fillId="2" borderId="115" xfId="0" applyNumberFormat="1" applyFont="1" applyFill="1" applyBorder="1" applyAlignment="1">
      <alignment horizontal="left" vertical="center"/>
    </xf>
    <xf numFmtId="0" fontId="29" fillId="2" borderId="116" xfId="0" applyFont="1" applyFill="1" applyBorder="1" applyAlignment="1">
      <alignment horizontal="left" vertical="center"/>
    </xf>
    <xf numFmtId="0" fontId="29" fillId="2" borderId="117" xfId="0" applyFont="1" applyFill="1" applyBorder="1" applyAlignment="1">
      <alignment horizontal="left" vertical="center"/>
    </xf>
    <xf numFmtId="49" fontId="29" fillId="2" borderId="115" xfId="0" applyNumberFormat="1" applyFont="1" applyFill="1" applyBorder="1" applyAlignment="1">
      <alignment horizontal="left" vertical="center" wrapText="1"/>
    </xf>
    <xf numFmtId="49" fontId="29" fillId="0" borderId="115" xfId="0" applyNumberFormat="1" applyFont="1" applyBorder="1" applyAlignment="1">
      <alignment horizontal="left"/>
    </xf>
    <xf numFmtId="0" fontId="29" fillId="0" borderId="116" xfId="0" applyFont="1" applyBorder="1" applyAlignment="1">
      <alignment horizontal="left"/>
    </xf>
    <xf numFmtId="0" fontId="29" fillId="0" borderId="117" xfId="0" applyFont="1" applyBorder="1" applyAlignment="1">
      <alignment horizontal="left"/>
    </xf>
    <xf numFmtId="49" fontId="29" fillId="2" borderId="115" xfId="0" applyNumberFormat="1" applyFont="1" applyFill="1" applyBorder="1" applyAlignment="1">
      <alignment horizontal="left" wrapText="1"/>
    </xf>
    <xf numFmtId="0" fontId="29" fillId="2" borderId="116" xfId="0" applyFont="1" applyFill="1" applyBorder="1" applyAlignment="1">
      <alignment horizontal="left" wrapText="1"/>
    </xf>
    <xf numFmtId="0" fontId="29" fillId="2" borderId="117" xfId="0" applyFont="1" applyFill="1" applyBorder="1" applyAlignment="1">
      <alignment horizontal="left" wrapText="1"/>
    </xf>
    <xf numFmtId="0" fontId="29" fillId="2" borderId="116" xfId="0" applyFont="1" applyFill="1" applyBorder="1" applyAlignment="1">
      <alignment horizontal="left" vertical="center" wrapText="1"/>
    </xf>
    <xf numFmtId="0" fontId="29" fillId="2" borderId="117" xfId="0" applyFont="1" applyFill="1" applyBorder="1" applyAlignment="1">
      <alignment horizontal="left" vertical="center" wrapText="1"/>
    </xf>
    <xf numFmtId="49" fontId="29" fillId="2" borderId="4" xfId="0" applyNumberFormat="1" applyFont="1" applyFill="1" applyBorder="1" applyAlignment="1">
      <alignment horizontal="left" wrapText="1"/>
    </xf>
    <xf numFmtId="0" fontId="29" fillId="2" borderId="4" xfId="0" applyFont="1" applyFill="1" applyBorder="1" applyAlignment="1">
      <alignment horizontal="left" wrapText="1"/>
    </xf>
    <xf numFmtId="49" fontId="29" fillId="2" borderId="4" xfId="0" applyNumberFormat="1" applyFont="1" applyFill="1" applyBorder="1" applyAlignment="1">
      <alignment horizontal="left" vertical="center" wrapText="1"/>
    </xf>
    <xf numFmtId="0" fontId="29" fillId="2" borderId="4" xfId="0" applyFont="1" applyFill="1" applyBorder="1" applyAlignment="1">
      <alignment horizontal="left" vertical="center"/>
    </xf>
    <xf numFmtId="0" fontId="18" fillId="2" borderId="5"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7" xfId="0" applyFont="1" applyFill="1" applyBorder="1" applyAlignment="1">
      <alignment horizontal="center" vertical="center" wrapText="1"/>
    </xf>
    <xf numFmtId="49" fontId="29" fillId="2" borderId="4" xfId="0" applyNumberFormat="1" applyFont="1" applyFill="1" applyBorder="1" applyAlignment="1">
      <alignment horizontal="left" vertical="center"/>
    </xf>
    <xf numFmtId="49" fontId="26" fillId="2" borderId="4" xfId="0" applyNumberFormat="1" applyFont="1" applyFill="1" applyBorder="1" applyAlignment="1">
      <alignment horizontal="left" vertical="center" wrapText="1"/>
    </xf>
    <xf numFmtId="0" fontId="26" fillId="2" borderId="4" xfId="0" applyFont="1" applyFill="1" applyBorder="1" applyAlignment="1">
      <alignment horizontal="left" vertical="center" wrapText="1"/>
    </xf>
    <xf numFmtId="49" fontId="2" fillId="3" borderId="109" xfId="0" applyNumberFormat="1" applyFont="1" applyFill="1" applyBorder="1" applyAlignment="1">
      <alignment horizontal="center" vertical="center"/>
    </xf>
    <xf numFmtId="0" fontId="2" fillId="3" borderId="110" xfId="0" applyFont="1" applyFill="1" applyBorder="1" applyAlignment="1">
      <alignment horizontal="center" vertical="center"/>
    </xf>
    <xf numFmtId="0" fontId="2" fillId="3" borderId="111" xfId="0" applyFont="1" applyFill="1" applyBorder="1" applyAlignment="1">
      <alignment horizontal="center" vertical="center"/>
    </xf>
    <xf numFmtId="49" fontId="2" fillId="3" borderId="114" xfId="0" applyNumberFormat="1" applyFont="1" applyFill="1" applyBorder="1" applyAlignment="1">
      <alignment horizontal="center" vertical="center"/>
    </xf>
    <xf numFmtId="0" fontId="2" fillId="3" borderId="6" xfId="0" applyFont="1" applyFill="1" applyBorder="1" applyAlignment="1">
      <alignment horizontal="center" vertical="center"/>
    </xf>
    <xf numFmtId="0" fontId="2" fillId="3" borderId="7" xfId="0" applyFont="1" applyFill="1" applyBorder="1" applyAlignment="1">
      <alignment horizontal="center" vertical="center"/>
    </xf>
    <xf numFmtId="49" fontId="26" fillId="2" borderId="5" xfId="0" applyNumberFormat="1" applyFont="1" applyFill="1" applyBorder="1" applyAlignment="1">
      <alignment horizontal="left" vertical="center" wrapText="1"/>
    </xf>
    <xf numFmtId="0" fontId="26" fillId="2" borderId="6" xfId="0" applyFont="1" applyFill="1" applyBorder="1" applyAlignment="1">
      <alignment horizontal="left" vertical="center" wrapText="1"/>
    </xf>
    <xf numFmtId="0" fontId="26" fillId="2" borderId="7" xfId="0" applyFont="1" applyFill="1" applyBorder="1" applyAlignment="1">
      <alignment horizontal="left" vertical="center" wrapText="1"/>
    </xf>
    <xf numFmtId="49" fontId="29" fillId="0" borderId="4" xfId="0" applyNumberFormat="1" applyFont="1" applyBorder="1" applyAlignment="1">
      <alignment horizontal="left"/>
    </xf>
    <xf numFmtId="0" fontId="29" fillId="0" borderId="4" xfId="0" applyFont="1" applyBorder="1" applyAlignment="1">
      <alignment horizontal="left"/>
    </xf>
    <xf numFmtId="0" fontId="29" fillId="2" borderId="4" xfId="0" applyFont="1" applyFill="1" applyBorder="1" applyAlignment="1">
      <alignment horizontal="left" vertical="center" wrapText="1"/>
    </xf>
    <xf numFmtId="49" fontId="2" fillId="0" borderId="4" xfId="0" applyNumberFormat="1" applyFont="1" applyBorder="1" applyAlignment="1">
      <alignment horizontal="center" vertical="center"/>
    </xf>
    <xf numFmtId="0" fontId="2" fillId="0" borderId="4" xfId="0" applyFont="1" applyBorder="1" applyAlignment="1">
      <alignment horizontal="center"/>
    </xf>
    <xf numFmtId="0" fontId="2" fillId="0" borderId="94" xfId="0" applyFont="1" applyBorder="1" applyAlignment="1">
      <alignment horizontal="center"/>
    </xf>
    <xf numFmtId="49" fontId="3" fillId="0" borderId="5" xfId="0" applyNumberFormat="1" applyFont="1" applyBorder="1" applyAlignment="1">
      <alignment horizontal="center"/>
    </xf>
    <xf numFmtId="0" fontId="3" fillId="0" borderId="6" xfId="0" applyFont="1" applyBorder="1" applyAlignment="1">
      <alignment horizontal="center"/>
    </xf>
    <xf numFmtId="0" fontId="3" fillId="0" borderId="7" xfId="0" applyFont="1" applyBorder="1" applyAlignment="1">
      <alignment horizontal="center"/>
    </xf>
    <xf numFmtId="49" fontId="3" fillId="0" borderId="95" xfId="0" applyNumberFormat="1" applyFont="1" applyBorder="1" applyAlignment="1">
      <alignment horizontal="center"/>
    </xf>
    <xf numFmtId="0" fontId="3" fillId="0" borderId="96" xfId="0" applyFont="1" applyBorder="1" applyAlignment="1">
      <alignment horizontal="center"/>
    </xf>
    <xf numFmtId="0" fontId="3" fillId="0" borderId="97" xfId="0" applyFont="1" applyBorder="1" applyAlignment="1">
      <alignment horizontal="center"/>
    </xf>
    <xf numFmtId="49" fontId="29" fillId="2" borderId="4" xfId="0" applyNumberFormat="1" applyFont="1" applyFill="1" applyBorder="1" applyAlignment="1">
      <alignment vertical="center" wrapText="1"/>
    </xf>
    <xf numFmtId="0" fontId="29" fillId="2" borderId="4" xfId="0" applyFont="1" applyFill="1" applyBorder="1" applyAlignment="1">
      <alignment vertical="center"/>
    </xf>
    <xf numFmtId="0" fontId="29" fillId="2" borderId="4" xfId="0" applyFont="1" applyFill="1" applyBorder="1" applyAlignment="1">
      <alignment vertical="center" wrapText="1"/>
    </xf>
    <xf numFmtId="49" fontId="29" fillId="2" borderId="4" xfId="0" applyNumberFormat="1" applyFont="1" applyFill="1" applyBorder="1" applyAlignment="1">
      <alignment vertical="center"/>
    </xf>
    <xf numFmtId="49" fontId="2" fillId="3" borderId="4" xfId="0" applyNumberFormat="1" applyFont="1" applyFill="1" applyBorder="1" applyAlignment="1">
      <alignment horizontal="center" vertical="center"/>
    </xf>
    <xf numFmtId="0" fontId="2" fillId="3" borderId="4" xfId="0" applyFont="1" applyFill="1" applyBorder="1" applyAlignment="1">
      <alignment horizontal="center" vertical="center"/>
    </xf>
    <xf numFmtId="49" fontId="26" fillId="2" borderId="4" xfId="0" applyNumberFormat="1" applyFont="1" applyFill="1" applyBorder="1" applyAlignment="1">
      <alignment horizontal="left" vertical="center"/>
    </xf>
    <xf numFmtId="0" fontId="26" fillId="2" borderId="4" xfId="0" applyFont="1" applyFill="1" applyBorder="1" applyAlignment="1">
      <alignment horizontal="left" vertical="center"/>
    </xf>
    <xf numFmtId="49" fontId="4" fillId="2" borderId="88" xfId="0" applyNumberFormat="1" applyFont="1" applyFill="1" applyBorder="1" applyAlignment="1">
      <alignment horizontal="center"/>
    </xf>
    <xf numFmtId="0" fontId="0" fillId="0" borderId="89" xfId="0" applyBorder="1"/>
    <xf numFmtId="0" fontId="0" fillId="0" borderId="3" xfId="0" applyBorder="1"/>
    <xf numFmtId="0" fontId="0" fillId="2" borderId="90" xfId="0" applyFill="1" applyBorder="1"/>
    <xf numFmtId="0" fontId="0" fillId="0" borderId="91" xfId="0" applyBorder="1"/>
    <xf numFmtId="0" fontId="0" fillId="0" borderId="10" xfId="0" applyBorder="1"/>
    <xf numFmtId="0" fontId="0" fillId="2" borderId="92" xfId="0" applyFill="1" applyBorder="1"/>
    <xf numFmtId="0" fontId="0" fillId="0" borderId="93" xfId="0" applyBorder="1"/>
    <xf numFmtId="0" fontId="0" fillId="0" borderId="31" xfId="0" applyBorder="1"/>
    <xf numFmtId="0" fontId="0" fillId="2" borderId="98" xfId="0" applyFill="1" applyBorder="1"/>
    <xf numFmtId="0" fontId="0" fillId="0" borderId="99" xfId="0" applyBorder="1"/>
    <xf numFmtId="0" fontId="0" fillId="0" borderId="100" xfId="0" applyBorder="1"/>
    <xf numFmtId="0" fontId="0" fillId="0" borderId="101" xfId="0" applyBorder="1"/>
    <xf numFmtId="0" fontId="0" fillId="2" borderId="102" xfId="0" applyFill="1" applyBorder="1"/>
    <xf numFmtId="0" fontId="0" fillId="0" borderId="103" xfId="0" applyBorder="1"/>
    <xf numFmtId="0" fontId="0" fillId="0" borderId="72" xfId="0" applyBorder="1"/>
    <xf numFmtId="0" fontId="0" fillId="0" borderId="104" xfId="0" applyBorder="1"/>
    <xf numFmtId="0" fontId="0" fillId="2" borderId="105" xfId="0" applyFill="1" applyBorder="1"/>
    <xf numFmtId="0" fontId="0" fillId="0" borderId="106" xfId="0" applyBorder="1"/>
    <xf numFmtId="0" fontId="0" fillId="0" borderId="107" xfId="0" applyBorder="1"/>
    <xf numFmtId="0" fontId="0" fillId="0" borderId="108" xfId="0" applyBorder="1"/>
    <xf numFmtId="49" fontId="30" fillId="3" borderId="4" xfId="0" applyNumberFormat="1" applyFont="1" applyFill="1" applyBorder="1" applyAlignment="1">
      <alignment horizontal="center" vertical="center"/>
    </xf>
    <xf numFmtId="0" fontId="30" fillId="3" borderId="4" xfId="0" applyFont="1" applyFill="1" applyBorder="1" applyAlignment="1">
      <alignment horizontal="center" vertical="center"/>
    </xf>
    <xf numFmtId="0" fontId="31" fillId="2" borderId="64" xfId="0" applyNumberFormat="1" applyFont="1" applyFill="1" applyBorder="1" applyAlignment="1">
      <alignment horizontal="center" vertical="center"/>
    </xf>
    <xf numFmtId="0" fontId="31" fillId="2" borderId="69" xfId="0" applyFont="1" applyFill="1" applyBorder="1" applyAlignment="1">
      <alignment horizontal="center" vertical="center"/>
    </xf>
    <xf numFmtId="49" fontId="1" fillId="2" borderId="64" xfId="0" applyNumberFormat="1" applyFont="1" applyFill="1" applyBorder="1" applyAlignment="1">
      <alignment horizontal="left" vertical="center" wrapText="1"/>
    </xf>
    <xf numFmtId="0" fontId="1" fillId="2" borderId="69" xfId="0" applyFont="1" applyFill="1" applyBorder="1" applyAlignment="1">
      <alignment horizontal="left" vertical="center" wrapText="1"/>
    </xf>
    <xf numFmtId="0" fontId="1" fillId="2" borderId="4" xfId="0" applyFont="1" applyFill="1" applyBorder="1" applyAlignment="1">
      <alignment horizontal="center"/>
    </xf>
    <xf numFmtId="0" fontId="32" fillId="2" borderId="120" xfId="0" applyFont="1" applyFill="1" applyBorder="1" applyAlignment="1">
      <alignment horizontal="center" vertical="center"/>
    </xf>
    <xf numFmtId="0" fontId="32" fillId="2" borderId="121" xfId="0" applyFont="1" applyFill="1" applyBorder="1" applyAlignment="1">
      <alignment horizontal="center" vertical="center"/>
    </xf>
    <xf numFmtId="0" fontId="32" fillId="2" borderId="122" xfId="0" applyFont="1" applyFill="1" applyBorder="1" applyAlignment="1">
      <alignment horizontal="center" vertical="center"/>
    </xf>
    <xf numFmtId="0" fontId="1" fillId="2" borderId="64" xfId="0" applyFont="1" applyFill="1" applyBorder="1" applyAlignment="1">
      <alignment horizontal="center" vertical="center"/>
    </xf>
    <xf numFmtId="0" fontId="1" fillId="2" borderId="65" xfId="0" applyFont="1" applyFill="1" applyBorder="1" applyAlignment="1">
      <alignment horizontal="center" vertical="center"/>
    </xf>
    <xf numFmtId="0" fontId="1" fillId="2" borderId="69" xfId="0" applyFont="1" applyFill="1" applyBorder="1" applyAlignment="1">
      <alignment horizontal="center" vertical="center"/>
    </xf>
    <xf numFmtId="0" fontId="37" fillId="2" borderId="120" xfId="0" applyFont="1" applyFill="1" applyBorder="1" applyAlignment="1">
      <alignment horizontal="center" vertical="center"/>
    </xf>
    <xf numFmtId="0" fontId="37" fillId="2" borderId="121" xfId="0" applyFont="1" applyFill="1" applyBorder="1" applyAlignment="1">
      <alignment horizontal="center" vertical="center"/>
    </xf>
    <xf numFmtId="0" fontId="37" fillId="2" borderId="122" xfId="0" applyFont="1" applyFill="1" applyBorder="1" applyAlignment="1">
      <alignment horizontal="center" vertical="center"/>
    </xf>
    <xf numFmtId="0" fontId="1" fillId="2" borderId="120" xfId="0" applyFont="1" applyFill="1" applyBorder="1" applyAlignment="1">
      <alignment horizontal="center" vertical="center" wrapText="1"/>
    </xf>
    <xf numFmtId="0" fontId="1" fillId="2" borderId="121" xfId="0" applyFont="1" applyFill="1" applyBorder="1" applyAlignment="1">
      <alignment horizontal="center" vertical="center" wrapText="1"/>
    </xf>
    <xf numFmtId="0" fontId="1" fillId="2" borderId="122" xfId="0" applyFont="1" applyFill="1" applyBorder="1" applyAlignment="1">
      <alignment horizontal="center" vertical="center" wrapText="1"/>
    </xf>
    <xf numFmtId="0" fontId="37" fillId="2" borderId="65" xfId="0" applyFont="1" applyFill="1" applyBorder="1" applyAlignment="1">
      <alignment horizontal="center" vertical="center"/>
    </xf>
    <xf numFmtId="0" fontId="37" fillId="2" borderId="69" xfId="0" applyFont="1" applyFill="1" applyBorder="1" applyAlignment="1">
      <alignment horizontal="center" vertical="center"/>
    </xf>
    <xf numFmtId="49" fontId="2" fillId="0" borderId="126" xfId="0" applyNumberFormat="1" applyFont="1" applyFill="1" applyBorder="1" applyAlignment="1">
      <alignment horizontal="center" vertical="center" wrapText="1"/>
    </xf>
    <xf numFmtId="0" fontId="2" fillId="2" borderId="119" xfId="0" applyFont="1" applyFill="1" applyBorder="1" applyAlignment="1">
      <alignment horizontal="center" vertical="center" wrapText="1"/>
    </xf>
    <xf numFmtId="0" fontId="2" fillId="0" borderId="119" xfId="0" applyFont="1" applyFill="1" applyBorder="1" applyAlignment="1">
      <alignment horizontal="center" vertical="center" wrapText="1"/>
    </xf>
    <xf numFmtId="0" fontId="2" fillId="2" borderId="127" xfId="0" applyFont="1" applyFill="1" applyBorder="1" applyAlignment="1">
      <alignment horizontal="center" vertical="center" wrapText="1"/>
    </xf>
    <xf numFmtId="49" fontId="2" fillId="2" borderId="126" xfId="0" applyNumberFormat="1" applyFont="1" applyFill="1" applyBorder="1" applyAlignment="1">
      <alignment horizontal="center" vertical="center" wrapText="1"/>
    </xf>
    <xf numFmtId="0" fontId="2" fillId="2" borderId="123" xfId="0" applyFont="1" applyFill="1" applyBorder="1" applyAlignment="1">
      <alignment horizontal="center" vertical="center" wrapText="1"/>
    </xf>
    <xf numFmtId="0" fontId="2" fillId="2" borderId="4" xfId="0" applyFont="1" applyFill="1" applyBorder="1" applyAlignment="1">
      <alignment horizontal="center" vertical="center"/>
    </xf>
    <xf numFmtId="0" fontId="2" fillId="2" borderId="4" xfId="0" applyNumberFormat="1" applyFont="1" applyFill="1" applyBorder="1" applyAlignment="1">
      <alignment horizontal="center" vertical="center" wrapText="1" readingOrder="1"/>
    </xf>
    <xf numFmtId="0" fontId="2" fillId="2" borderId="4" xfId="0" applyFont="1" applyFill="1" applyBorder="1" applyAlignment="1">
      <alignment horizontal="center" vertical="center" wrapText="1" readingOrder="1"/>
    </xf>
    <xf numFmtId="49" fontId="2" fillId="2" borderId="4" xfId="0" applyNumberFormat="1" applyFont="1" applyFill="1" applyBorder="1" applyAlignment="1">
      <alignment horizontal="center" vertical="center" wrapText="1" readingOrder="1"/>
    </xf>
    <xf numFmtId="49" fontId="30" fillId="2" borderId="4" xfId="0" applyNumberFormat="1" applyFont="1" applyFill="1" applyBorder="1" applyAlignment="1">
      <alignment horizontal="center" vertical="center" wrapText="1" readingOrder="1"/>
    </xf>
    <xf numFmtId="0" fontId="30" fillId="2" borderId="4" xfId="0" applyFont="1" applyFill="1" applyBorder="1" applyAlignment="1">
      <alignment horizontal="center" vertical="center" wrapText="1" readingOrder="1"/>
    </xf>
    <xf numFmtId="49" fontId="30" fillId="2" borderId="126" xfId="0" applyNumberFormat="1" applyFont="1" applyFill="1" applyBorder="1" applyAlignment="1">
      <alignment horizontal="center" vertical="center" wrapText="1" readingOrder="1"/>
    </xf>
    <xf numFmtId="0" fontId="30" fillId="2" borderId="119" xfId="0" applyFont="1" applyFill="1" applyBorder="1" applyAlignment="1">
      <alignment horizontal="center" vertical="center" wrapText="1" readingOrder="1"/>
    </xf>
    <xf numFmtId="0" fontId="30" fillId="0" borderId="119" xfId="0" applyFont="1" applyFill="1" applyBorder="1" applyAlignment="1">
      <alignment horizontal="center" vertical="center" wrapText="1" readingOrder="1"/>
    </xf>
    <xf numFmtId="0" fontId="30" fillId="2" borderId="123" xfId="0" applyFont="1" applyFill="1" applyBorder="1" applyAlignment="1">
      <alignment horizontal="center" vertical="center" wrapText="1" readingOrder="1"/>
    </xf>
    <xf numFmtId="49" fontId="3" fillId="2" borderId="4" xfId="0" applyNumberFormat="1" applyFont="1" applyFill="1" applyBorder="1" applyAlignment="1">
      <alignment horizontal="center" vertical="center" wrapText="1"/>
    </xf>
    <xf numFmtId="0" fontId="3" fillId="2" borderId="4" xfId="0" applyFont="1" applyFill="1" applyBorder="1" applyAlignment="1">
      <alignment horizontal="center" vertical="center" wrapText="1"/>
    </xf>
    <xf numFmtId="49" fontId="3" fillId="2" borderId="4" xfId="0" applyNumberFormat="1" applyFont="1" applyFill="1" applyBorder="1" applyAlignment="1">
      <alignment horizontal="center" vertical="center"/>
    </xf>
    <xf numFmtId="0" fontId="3" fillId="2" borderId="4" xfId="0" applyFont="1" applyFill="1" applyBorder="1" applyAlignment="1">
      <alignment horizontal="center" vertical="center"/>
    </xf>
    <xf numFmtId="49" fontId="3" fillId="2" borderId="4" xfId="0" applyNumberFormat="1" applyFont="1" applyFill="1" applyBorder="1" applyAlignment="1">
      <alignment horizontal="center"/>
    </xf>
    <xf numFmtId="0" fontId="3" fillId="2" borderId="4" xfId="0" applyFont="1" applyFill="1" applyBorder="1" applyAlignment="1">
      <alignment horizontal="center"/>
    </xf>
    <xf numFmtId="49" fontId="38" fillId="3" borderId="4" xfId="0" applyNumberFormat="1" applyFont="1" applyFill="1" applyBorder="1" applyAlignment="1">
      <alignment horizontal="center" vertical="center"/>
    </xf>
    <xf numFmtId="0" fontId="38" fillId="3" borderId="4" xfId="0" applyFont="1" applyFill="1" applyBorder="1" applyAlignment="1">
      <alignment horizontal="center" vertical="center"/>
    </xf>
    <xf numFmtId="49" fontId="38" fillId="2" borderId="4" xfId="0" applyNumberFormat="1" applyFont="1" applyFill="1" applyBorder="1" applyAlignment="1">
      <alignment horizontal="center" vertical="center"/>
    </xf>
    <xf numFmtId="0" fontId="38" fillId="2" borderId="4" xfId="0" applyFont="1" applyFill="1" applyBorder="1" applyAlignment="1">
      <alignment horizontal="center" vertical="center"/>
    </xf>
    <xf numFmtId="49" fontId="2" fillId="2" borderId="4" xfId="0" applyNumberFormat="1" applyFont="1" applyFill="1" applyBorder="1" applyAlignment="1">
      <alignment horizontal="center"/>
    </xf>
    <xf numFmtId="49" fontId="2" fillId="2" borderId="1" xfId="0" applyNumberFormat="1"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3" xfId="0" applyFont="1" applyFill="1" applyBorder="1" applyAlignment="1">
      <alignment horizontal="center" vertical="center" wrapText="1"/>
    </xf>
    <xf numFmtId="49" fontId="42" fillId="2" borderId="130" xfId="0" applyNumberFormat="1" applyFont="1" applyFill="1" applyBorder="1" applyAlignment="1">
      <alignment horizontal="center" wrapText="1"/>
    </xf>
    <xf numFmtId="0" fontId="43" fillId="0" borderId="130" xfId="0" applyFont="1" applyBorder="1"/>
    <xf numFmtId="49" fontId="41" fillId="0" borderId="4" xfId="0" applyNumberFormat="1" applyFont="1" applyBorder="1" applyAlignment="1">
      <alignment horizontal="center"/>
    </xf>
    <xf numFmtId="0" fontId="41" fillId="0" borderId="4" xfId="0" applyFont="1" applyBorder="1" applyAlignment="1">
      <alignment horizontal="center"/>
    </xf>
    <xf numFmtId="49" fontId="4" fillId="2" borderId="4" xfId="0" applyNumberFormat="1" applyFont="1" applyFill="1" applyBorder="1" applyAlignment="1">
      <alignment horizontal="center" vertical="center" wrapText="1"/>
    </xf>
    <xf numFmtId="0" fontId="4" fillId="2" borderId="4" xfId="0" applyFont="1" applyFill="1" applyBorder="1" applyAlignment="1">
      <alignment horizontal="center" vertical="center" wrapText="1"/>
    </xf>
    <xf numFmtId="49" fontId="4" fillId="2" borderId="4" xfId="0" applyNumberFormat="1" applyFont="1" applyFill="1" applyBorder="1" applyAlignment="1">
      <alignment horizontal="center" vertical="center"/>
    </xf>
    <xf numFmtId="0" fontId="4" fillId="2" borderId="4" xfId="0" applyFont="1" applyFill="1" applyBorder="1" applyAlignment="1">
      <alignment horizontal="center" vertical="center"/>
    </xf>
    <xf numFmtId="49" fontId="40" fillId="7" borderId="5" xfId="0" applyNumberFormat="1" applyFont="1" applyFill="1" applyBorder="1" applyAlignment="1">
      <alignment horizontal="left" vertical="center"/>
    </xf>
    <xf numFmtId="0" fontId="40" fillId="7" borderId="7" xfId="0" applyFont="1" applyFill="1" applyBorder="1" applyAlignment="1">
      <alignment horizontal="left" vertical="center"/>
    </xf>
    <xf numFmtId="49" fontId="40" fillId="12" borderId="4" xfId="0" applyNumberFormat="1" applyFont="1" applyFill="1" applyBorder="1" applyAlignment="1">
      <alignment horizontal="left"/>
    </xf>
    <xf numFmtId="0" fontId="40" fillId="12" borderId="4" xfId="0" applyFont="1" applyFill="1" applyBorder="1" applyAlignment="1">
      <alignment horizontal="left"/>
    </xf>
    <xf numFmtId="49" fontId="46" fillId="0" borderId="4" xfId="0" applyNumberFormat="1" applyFont="1" applyBorder="1" applyAlignment="1">
      <alignment horizontal="center"/>
    </xf>
    <xf numFmtId="0" fontId="46" fillId="0" borderId="4" xfId="0" applyFont="1" applyBorder="1" applyAlignment="1">
      <alignment horizontal="center"/>
    </xf>
    <xf numFmtId="49" fontId="40" fillId="3" borderId="4" xfId="0" applyNumberFormat="1" applyFont="1" applyFill="1" applyBorder="1" applyAlignment="1">
      <alignment horizontal="center" vertical="center"/>
    </xf>
    <xf numFmtId="0" fontId="40" fillId="3" borderId="4" xfId="0" applyFont="1" applyFill="1" applyBorder="1" applyAlignment="1">
      <alignment horizontal="center" vertical="center"/>
    </xf>
    <xf numFmtId="49" fontId="46" fillId="2" borderId="4" xfId="0" applyNumberFormat="1" applyFont="1" applyFill="1" applyBorder="1" applyAlignment="1">
      <alignment horizontal="center" vertical="center" wrapText="1"/>
    </xf>
    <xf numFmtId="0" fontId="46" fillId="2" borderId="4" xfId="0" applyFont="1" applyFill="1" applyBorder="1" applyAlignment="1">
      <alignment horizontal="center" vertical="center" wrapText="1"/>
    </xf>
    <xf numFmtId="49" fontId="46" fillId="2" borderId="4" xfId="0" applyNumberFormat="1" applyFont="1" applyFill="1" applyBorder="1" applyAlignment="1">
      <alignment horizontal="center" vertical="center"/>
    </xf>
    <xf numFmtId="0" fontId="46" fillId="2" borderId="4" xfId="0" applyFont="1" applyFill="1" applyBorder="1" applyAlignment="1">
      <alignment horizontal="center" vertical="center"/>
    </xf>
    <xf numFmtId="49" fontId="40" fillId="2" borderId="4" xfId="0" applyNumberFormat="1" applyFont="1" applyFill="1" applyBorder="1" applyAlignment="1">
      <alignment horizontal="center" vertical="center"/>
    </xf>
    <xf numFmtId="0" fontId="40" fillId="2" borderId="4" xfId="0" applyFont="1" applyFill="1" applyBorder="1" applyAlignment="1">
      <alignment horizontal="center" vertical="center"/>
    </xf>
    <xf numFmtId="49" fontId="1" fillId="2" borderId="4" xfId="0" applyNumberFormat="1" applyFont="1" applyFill="1" applyBorder="1" applyAlignment="1">
      <alignment horizontal="center" vertical="center" wrapText="1"/>
    </xf>
    <xf numFmtId="0" fontId="1" fillId="2" borderId="4" xfId="0" applyFont="1" applyFill="1" applyBorder="1" applyAlignment="1">
      <alignment horizontal="center" vertical="center" wrapText="1"/>
    </xf>
    <xf numFmtId="49" fontId="0" fillId="2" borderId="4" xfId="0" applyNumberFormat="1" applyFill="1" applyBorder="1" applyAlignment="1">
      <alignment vertical="center" wrapText="1"/>
    </xf>
    <xf numFmtId="0" fontId="0" fillId="2" borderId="4" xfId="0" applyFill="1" applyBorder="1" applyAlignment="1">
      <alignment vertical="center" wrapText="1"/>
    </xf>
    <xf numFmtId="9" fontId="1" fillId="2" borderId="4" xfId="0" applyNumberFormat="1" applyFont="1" applyFill="1" applyBorder="1" applyAlignment="1">
      <alignment horizontal="center" vertical="center"/>
    </xf>
    <xf numFmtId="0" fontId="1" fillId="2" borderId="4" xfId="0" applyFont="1" applyFill="1" applyBorder="1" applyAlignment="1">
      <alignment horizontal="center" vertical="center"/>
    </xf>
    <xf numFmtId="49" fontId="1" fillId="2" borderId="64" xfId="0" applyNumberFormat="1" applyFont="1" applyFill="1" applyBorder="1" applyAlignment="1">
      <alignment vertical="center" wrapText="1"/>
    </xf>
    <xf numFmtId="0" fontId="0" fillId="2" borderId="65" xfId="0" applyFill="1" applyBorder="1" applyAlignment="1">
      <alignment vertical="center" wrapText="1"/>
    </xf>
    <xf numFmtId="0" fontId="0" fillId="2" borderId="69" xfId="0" applyFill="1" applyBorder="1" applyAlignment="1">
      <alignment vertical="center" wrapText="1"/>
    </xf>
    <xf numFmtId="169" fontId="1" fillId="2" borderId="64" xfId="0" applyNumberFormat="1" applyFont="1" applyFill="1" applyBorder="1" applyAlignment="1">
      <alignment horizontal="center" vertical="center"/>
    </xf>
    <xf numFmtId="169" fontId="1" fillId="2" borderId="69" xfId="0" applyNumberFormat="1" applyFont="1" applyFill="1" applyBorder="1" applyAlignment="1">
      <alignment horizontal="center" vertical="center"/>
    </xf>
    <xf numFmtId="169" fontId="0" fillId="2" borderId="64" xfId="0" applyNumberFormat="1" applyFill="1" applyBorder="1" applyAlignment="1">
      <alignment vertical="center"/>
    </xf>
    <xf numFmtId="169" fontId="1" fillId="2" borderId="65" xfId="0" applyNumberFormat="1" applyFont="1" applyFill="1" applyBorder="1" applyAlignment="1">
      <alignment horizontal="center" vertical="center"/>
    </xf>
    <xf numFmtId="9" fontId="1" fillId="2" borderId="64" xfId="0" applyNumberFormat="1" applyFont="1" applyFill="1" applyBorder="1" applyAlignment="1">
      <alignment horizontal="center" vertical="center"/>
    </xf>
    <xf numFmtId="9" fontId="0" fillId="2" borderId="64" xfId="0" applyNumberFormat="1" applyFill="1" applyBorder="1" applyAlignment="1">
      <alignment vertical="center"/>
    </xf>
    <xf numFmtId="49" fontId="1" fillId="2" borderId="4" xfId="0" applyNumberFormat="1" applyFont="1" applyFill="1" applyBorder="1" applyAlignment="1">
      <alignment horizontal="left" vertical="center" wrapText="1"/>
    </xf>
    <xf numFmtId="0" fontId="1" fillId="2" borderId="4" xfId="0" applyFont="1" applyFill="1" applyBorder="1" applyAlignment="1">
      <alignment horizontal="left" vertical="center" wrapText="1"/>
    </xf>
    <xf numFmtId="169" fontId="1" fillId="2" borderId="4" xfId="0" applyNumberFormat="1" applyFont="1" applyFill="1" applyBorder="1" applyAlignment="1">
      <alignment horizontal="center" vertical="center"/>
    </xf>
    <xf numFmtId="49" fontId="44" fillId="0" borderId="4" xfId="0" applyNumberFormat="1" applyFont="1" applyBorder="1" applyAlignment="1">
      <alignment horizontal="center"/>
    </xf>
    <xf numFmtId="0" fontId="44" fillId="2" borderId="4" xfId="0" applyFont="1" applyFill="1" applyBorder="1" applyAlignment="1">
      <alignment horizontal="center"/>
    </xf>
    <xf numFmtId="49" fontId="3" fillId="0" borderId="7" xfId="0" applyNumberFormat="1" applyFont="1" applyFill="1" applyBorder="1" applyAlignment="1">
      <alignment vertical="center" wrapText="1"/>
    </xf>
    <xf numFmtId="0" fontId="2" fillId="0" borderId="135" xfId="0" applyFont="1" applyFill="1" applyBorder="1" applyAlignment="1">
      <alignment horizontal="center" vertical="center" wrapText="1"/>
    </xf>
    <xf numFmtId="49" fontId="3" fillId="0" borderId="7" xfId="0" applyNumberFormat="1" applyFont="1" applyFill="1" applyBorder="1" applyAlignment="1">
      <alignment horizontal="left" vertical="center" wrapText="1"/>
    </xf>
    <xf numFmtId="0" fontId="30" fillId="2" borderId="120" xfId="0" applyFont="1" applyFill="1" applyBorder="1" applyAlignment="1">
      <alignment horizontal="center" vertical="center" wrapText="1" readingOrder="1"/>
    </xf>
    <xf numFmtId="0" fontId="30" fillId="2" borderId="122" xfId="0" applyFont="1" applyFill="1" applyBorder="1" applyAlignment="1">
      <alignment horizontal="center" vertical="center" wrapText="1" readingOrder="1"/>
    </xf>
    <xf numFmtId="0" fontId="30" fillId="0" borderId="135" xfId="0" applyFont="1" applyFill="1" applyBorder="1" applyAlignment="1">
      <alignment horizontal="center" vertical="center" wrapText="1" readingOrder="1"/>
    </xf>
    <xf numFmtId="0" fontId="0" fillId="0" borderId="90" xfId="0" applyFill="1" applyBorder="1"/>
    <xf numFmtId="0" fontId="0" fillId="0" borderId="91" xfId="0" applyFill="1" applyBorder="1"/>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9CC2E5"/>
      <rgbColor rgb="FFAAAAAA"/>
      <rgbColor rgb="FF153553"/>
      <rgbColor rgb="FF222A35"/>
      <rgbColor rgb="FF002060"/>
      <rgbColor rgb="FF0070C0"/>
      <rgbColor rgb="FFFFFF00"/>
      <rgbColor rgb="FF0563C1"/>
      <rgbColor rgb="FF001D35"/>
      <rgbColor rgb="FF0000FF"/>
      <rgbColor rgb="FFBDD6EE"/>
      <rgbColor rgb="FFB4C6E7"/>
      <rgbColor rgb="FFD9DCE1"/>
      <rgbColor rgb="FFDEEAF6"/>
      <rgbColor rgb="FFFF0000"/>
      <rgbColor rgb="FFF7CAAC"/>
      <rgbColor rgb="FFFFE598"/>
      <rgbColor rgb="FF00B0F0"/>
      <rgbColor rgb="FFE7E6E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3.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238</xdr:rowOff>
    </xdr:from>
    <xdr:to>
      <xdr:col>15</xdr:col>
      <xdr:colOff>57150</xdr:colOff>
      <xdr:row>52</xdr:row>
      <xdr:rowOff>133588</xdr:rowOff>
    </xdr:to>
    <xdr:sp macro="" textlink="">
      <xdr:nvSpPr>
        <xdr:cNvPr id="2" name="Rectángulo 2">
          <a:extLst>
            <a:ext uri="{FF2B5EF4-FFF2-40B4-BE49-F238E27FC236}">
              <a16:creationId xmlns:a16="http://schemas.microsoft.com/office/drawing/2014/main" id="{00000000-0008-0000-0000-000002000000}"/>
            </a:ext>
          </a:extLst>
        </xdr:cNvPr>
        <xdr:cNvSpPr/>
      </xdr:nvSpPr>
      <xdr:spPr>
        <a:xfrm>
          <a:off x="876300" y="1658858"/>
          <a:ext cx="12325350" cy="9086851"/>
        </a:xfrm>
        <a:prstGeom prst="rect">
          <a:avLst/>
        </a:prstGeom>
        <a:solidFill>
          <a:srgbClr val="FFFFFF"/>
        </a:solidFill>
        <a:ln w="38100" cap="flat">
          <a:solidFill>
            <a:srgbClr val="002060"/>
          </a:solidFill>
          <a:prstDash val="solid"/>
          <a:miter lim="800000"/>
        </a:ln>
        <a:effectLst>
          <a:outerShdw blurRad="50800" dist="27940" dir="5400000" rotWithShape="0">
            <a:srgbClr val="000000">
              <a:alpha val="32000"/>
            </a:srgbClr>
          </a:outerShdw>
        </a:effectLst>
      </xdr:spPr>
      <xdr:txBody>
        <a:bodyPr/>
        <a:lstStyle/>
        <a:p>
          <a:endParaRPr/>
        </a:p>
      </xdr:txBody>
    </xdr:sp>
    <xdr:clientData/>
  </xdr:twoCellAnchor>
  <xdr:twoCellAnchor>
    <xdr:from>
      <xdr:col>3</xdr:col>
      <xdr:colOff>481337</xdr:colOff>
      <xdr:row>5</xdr:row>
      <xdr:rowOff>137525</xdr:rowOff>
    </xdr:from>
    <xdr:to>
      <xdr:col>10</xdr:col>
      <xdr:colOff>826777</xdr:colOff>
      <xdr:row>57</xdr:row>
      <xdr:rowOff>5191</xdr:rowOff>
    </xdr:to>
    <xdr:sp macro="" textlink="">
      <xdr:nvSpPr>
        <xdr:cNvPr id="3" name="Rectángulo 3">
          <a:extLst>
            <a:ext uri="{FF2B5EF4-FFF2-40B4-BE49-F238E27FC236}">
              <a16:creationId xmlns:a16="http://schemas.microsoft.com/office/drawing/2014/main" id="{00000000-0008-0000-0000-000003000000}"/>
            </a:ext>
          </a:extLst>
        </xdr:cNvPr>
        <xdr:cNvSpPr txBox="1"/>
      </xdr:nvSpPr>
      <xdr:spPr>
        <a:xfrm>
          <a:off x="3110237" y="1796145"/>
          <a:ext cx="6479541" cy="9773667"/>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none" lIns="45719" tIns="45719" rIns="45719" bIns="45719" numCol="1" anchor="t">
          <a:spAutoFit/>
        </a:bodyPr>
        <a:lstStyle/>
        <a:p>
          <a:pPr marL="0" marR="0" indent="0" algn="ctr" defTabSz="914400" latinLnBrk="0">
            <a:lnSpc>
              <a:spcPct val="100000"/>
            </a:lnSpc>
            <a:spcBef>
              <a:spcPts val="0"/>
            </a:spcBef>
            <a:spcAft>
              <a:spcPts val="0"/>
            </a:spcAft>
            <a:buClrTx/>
            <a:buSzTx/>
            <a:buFontTx/>
            <a:buNone/>
            <a:defRPr sz="5400" b="1" i="0" u="none" strike="noStrike" cap="none" spc="0" baseline="0">
              <a:solidFill>
                <a:srgbClr val="000000"/>
              </a:solidFill>
              <a:effectLst>
                <a:outerShdw blurRad="38100" dist="19050" dir="2700000" rotWithShape="0">
                  <a:srgbClr val="000000">
                    <a:alpha val="40000"/>
                  </a:srgbClr>
                </a:outerShdw>
              </a:effectLst>
              <a:uFillTx/>
              <a:latin typeface="Century Gothic"/>
              <a:ea typeface="Century Gothic"/>
              <a:cs typeface="Century Gothic"/>
              <a:sym typeface="Century Gothic"/>
            </a:defRPr>
          </a:pPr>
          <a:r>
            <a:rPr sz="5400" b="1" i="0" u="none" strike="noStrike" cap="none" spc="0" baseline="0">
              <a:solidFill>
                <a:srgbClr val="000000"/>
              </a:solidFill>
              <a:effectLst>
                <a:outerShdw blurRad="38100" dist="19050" dir="2700000" rotWithShape="0">
                  <a:srgbClr val="000000">
                    <a:alpha val="40000"/>
                  </a:srgbClr>
                </a:outerShdw>
              </a:effectLst>
              <a:uFillTx/>
              <a:latin typeface="Century Gothic"/>
              <a:ea typeface="Century Gothic"/>
              <a:cs typeface="Century Gothic"/>
              <a:sym typeface="Century Gothic"/>
            </a:rPr>
            <a:t>PROCESO GESTIÓN GERENCIAL</a:t>
          </a:r>
        </a:p>
        <a:p>
          <a:pPr marL="0" marR="0" indent="0" algn="ctr" defTabSz="914400" latinLnBrk="0">
            <a:lnSpc>
              <a:spcPct val="100000"/>
            </a:lnSpc>
            <a:spcBef>
              <a:spcPts val="0"/>
            </a:spcBef>
            <a:spcAft>
              <a:spcPts val="0"/>
            </a:spcAft>
            <a:buClrTx/>
            <a:buSzTx/>
            <a:buFontTx/>
            <a:buNone/>
            <a:defRPr sz="100" b="1" i="0" u="none" strike="noStrike" cap="none" spc="0" baseline="0">
              <a:solidFill>
                <a:srgbClr val="000000"/>
              </a:solidFill>
              <a:effectLst>
                <a:outerShdw blurRad="38100" dist="19050" dir="2700000" rotWithShape="0">
                  <a:srgbClr val="000000">
                    <a:alpha val="40000"/>
                  </a:srgbClr>
                </a:outerShdw>
              </a:effectLst>
              <a:uFillTx/>
              <a:latin typeface="Century Gothic"/>
              <a:ea typeface="Century Gothic"/>
              <a:cs typeface="Century Gothic"/>
              <a:sym typeface="Century Gothic"/>
            </a:defRPr>
          </a:pPr>
          <a:endParaRPr sz="100" b="1" i="0" u="none" strike="noStrike" cap="none" spc="0" baseline="0">
            <a:solidFill>
              <a:srgbClr val="000000"/>
            </a:solidFill>
            <a:effectLst>
              <a:outerShdw blurRad="38100" dist="19050" dir="2700000" rotWithShape="0">
                <a:srgbClr val="000000">
                  <a:alpha val="40000"/>
                </a:srgbClr>
              </a:outerShdw>
            </a:effectLst>
            <a:uFillTx/>
            <a:latin typeface="Century Gothic"/>
            <a:ea typeface="Century Gothic"/>
            <a:cs typeface="Century Gothic"/>
            <a:sym typeface="Century Gothic"/>
          </a:endParaRPr>
        </a:p>
        <a:p>
          <a:pPr marL="0" marR="0" indent="0" algn="ctr" defTabSz="914400" latinLnBrk="0">
            <a:lnSpc>
              <a:spcPct val="100000"/>
            </a:lnSpc>
            <a:spcBef>
              <a:spcPts val="0"/>
            </a:spcBef>
            <a:spcAft>
              <a:spcPts val="0"/>
            </a:spcAft>
            <a:buClrTx/>
            <a:buSzTx/>
            <a:buFontTx/>
            <a:buNone/>
            <a:defRPr sz="5400" b="1" i="0" u="none" strike="noStrike" cap="none" spc="0" baseline="0">
              <a:solidFill>
                <a:srgbClr val="000000"/>
              </a:solidFill>
              <a:effectLst>
                <a:outerShdw blurRad="38100" dist="19050" dir="2700000" rotWithShape="0">
                  <a:srgbClr val="000000">
                    <a:alpha val="40000"/>
                  </a:srgbClr>
                </a:outerShdw>
              </a:effectLst>
              <a:uFillTx/>
              <a:latin typeface="Century Gothic"/>
              <a:ea typeface="Century Gothic"/>
              <a:cs typeface="Century Gothic"/>
              <a:sym typeface="Century Gothic"/>
            </a:defRPr>
          </a:pPr>
          <a:endParaRPr sz="5400" b="1" i="0" u="none" strike="noStrike" cap="none" spc="0" baseline="0">
            <a:solidFill>
              <a:srgbClr val="000000"/>
            </a:solidFill>
            <a:effectLst>
              <a:outerShdw blurRad="38100" dist="19050" dir="2700000" rotWithShape="0">
                <a:srgbClr val="000000">
                  <a:alpha val="40000"/>
                </a:srgbClr>
              </a:outerShdw>
            </a:effectLst>
            <a:uFillTx/>
            <a:latin typeface="Century Gothic"/>
            <a:ea typeface="Century Gothic"/>
            <a:cs typeface="Century Gothic"/>
            <a:sym typeface="Century Gothic"/>
          </a:endParaRPr>
        </a:p>
        <a:p>
          <a:pPr marL="0" marR="0" indent="0" algn="ctr" defTabSz="914400" latinLnBrk="0">
            <a:lnSpc>
              <a:spcPct val="100000"/>
            </a:lnSpc>
            <a:spcBef>
              <a:spcPts val="0"/>
            </a:spcBef>
            <a:spcAft>
              <a:spcPts val="0"/>
            </a:spcAft>
            <a:buClrTx/>
            <a:buSzTx/>
            <a:buFontTx/>
            <a:buNone/>
            <a:defRPr sz="5400" b="1" i="0" u="none" strike="noStrike" cap="none" spc="0" baseline="0">
              <a:solidFill>
                <a:srgbClr val="000000"/>
              </a:solidFill>
              <a:effectLst>
                <a:outerShdw blurRad="38100" dist="19050" dir="2700000" rotWithShape="0">
                  <a:srgbClr val="000000">
                    <a:alpha val="40000"/>
                  </a:srgbClr>
                </a:outerShdw>
              </a:effectLst>
              <a:uFillTx/>
              <a:latin typeface="Century Gothic"/>
              <a:ea typeface="Century Gothic"/>
              <a:cs typeface="Century Gothic"/>
              <a:sym typeface="Century Gothic"/>
            </a:defRPr>
          </a:pPr>
          <a:endParaRPr sz="5400" b="1" i="0" u="none" strike="noStrike" cap="none" spc="0" baseline="0">
            <a:solidFill>
              <a:srgbClr val="000000"/>
            </a:solidFill>
            <a:effectLst>
              <a:outerShdw blurRad="38100" dist="19050" dir="2700000" rotWithShape="0">
                <a:srgbClr val="000000">
                  <a:alpha val="40000"/>
                </a:srgbClr>
              </a:outerShdw>
            </a:effectLst>
            <a:uFillTx/>
            <a:latin typeface="Century Gothic"/>
            <a:ea typeface="Century Gothic"/>
            <a:cs typeface="Century Gothic"/>
            <a:sym typeface="Century Gothic"/>
          </a:endParaRPr>
        </a:p>
        <a:p>
          <a:pPr marL="0" marR="0" indent="0" algn="ctr" defTabSz="914400" latinLnBrk="0">
            <a:lnSpc>
              <a:spcPct val="100000"/>
            </a:lnSpc>
            <a:spcBef>
              <a:spcPts val="0"/>
            </a:spcBef>
            <a:spcAft>
              <a:spcPts val="0"/>
            </a:spcAft>
            <a:buClrTx/>
            <a:buSzTx/>
            <a:buFontTx/>
            <a:buNone/>
            <a:defRPr sz="5400" b="1" i="0" u="none" strike="noStrike" cap="none" spc="0" baseline="0">
              <a:solidFill>
                <a:srgbClr val="000000"/>
              </a:solidFill>
              <a:effectLst>
                <a:outerShdw blurRad="38100" dist="19050" dir="2700000" rotWithShape="0">
                  <a:srgbClr val="000000">
                    <a:alpha val="40000"/>
                  </a:srgbClr>
                </a:outerShdw>
              </a:effectLst>
              <a:uFillTx/>
              <a:latin typeface="Century Gothic"/>
              <a:ea typeface="Century Gothic"/>
              <a:cs typeface="Century Gothic"/>
              <a:sym typeface="Century Gothic"/>
            </a:defRPr>
          </a:pPr>
          <a:r>
            <a:rPr sz="5400" b="1" i="0" u="none" strike="noStrike" cap="none" spc="0" baseline="0">
              <a:solidFill>
                <a:srgbClr val="000000"/>
              </a:solidFill>
              <a:effectLst>
                <a:outerShdw blurRad="38100" dist="19050" dir="2700000" rotWithShape="0">
                  <a:srgbClr val="000000">
                    <a:alpha val="40000"/>
                  </a:srgbClr>
                </a:outerShdw>
              </a:effectLst>
              <a:uFillTx/>
              <a:latin typeface="Century Gothic"/>
              <a:ea typeface="Century Gothic"/>
              <a:cs typeface="Century Gothic"/>
              <a:sym typeface="Century Gothic"/>
            </a:rPr>
            <a:t>PLAN DE GESTIÓN Y RESULTADOS</a:t>
          </a:r>
        </a:p>
        <a:p>
          <a:pPr marL="0" marR="0" indent="0" algn="ctr" defTabSz="914400" latinLnBrk="0">
            <a:lnSpc>
              <a:spcPct val="100000"/>
            </a:lnSpc>
            <a:spcBef>
              <a:spcPts val="0"/>
            </a:spcBef>
            <a:spcAft>
              <a:spcPts val="0"/>
            </a:spcAft>
            <a:buClrTx/>
            <a:buSzTx/>
            <a:buFontTx/>
            <a:buNone/>
            <a:defRPr sz="5400" b="1" i="0" u="none" strike="noStrike" cap="none" spc="0" baseline="0">
              <a:solidFill>
                <a:srgbClr val="000000"/>
              </a:solidFill>
              <a:effectLst>
                <a:outerShdw blurRad="38100" dist="19050" dir="2700000" rotWithShape="0">
                  <a:srgbClr val="000000">
                    <a:alpha val="40000"/>
                  </a:srgbClr>
                </a:outerShdw>
              </a:effectLst>
              <a:uFillTx/>
              <a:latin typeface="Century Gothic"/>
              <a:ea typeface="Century Gothic"/>
              <a:cs typeface="Century Gothic"/>
              <a:sym typeface="Century Gothic"/>
            </a:defRPr>
          </a:pPr>
          <a:r>
            <a:rPr sz="5400" b="1" i="0" u="none" strike="noStrike" cap="none" spc="0" baseline="0">
              <a:solidFill>
                <a:srgbClr val="000000"/>
              </a:solidFill>
              <a:effectLst>
                <a:outerShdw blurRad="38100" dist="19050" dir="2700000" rotWithShape="0">
                  <a:srgbClr val="000000">
                    <a:alpha val="40000"/>
                  </a:srgbClr>
                </a:outerShdw>
              </a:effectLst>
              <a:uFillTx/>
              <a:latin typeface="Century Gothic"/>
              <a:ea typeface="Century Gothic"/>
              <a:cs typeface="Century Gothic"/>
              <a:sym typeface="Century Gothic"/>
            </a:rPr>
            <a:t>EMELCE S.A E.S.P</a:t>
          </a:r>
        </a:p>
        <a:p>
          <a:pPr marL="0" marR="0" indent="0" algn="ctr" defTabSz="914400" latinLnBrk="0">
            <a:lnSpc>
              <a:spcPct val="100000"/>
            </a:lnSpc>
            <a:spcBef>
              <a:spcPts val="0"/>
            </a:spcBef>
            <a:spcAft>
              <a:spcPts val="0"/>
            </a:spcAft>
            <a:buClrTx/>
            <a:buSzTx/>
            <a:buFontTx/>
            <a:buNone/>
            <a:defRPr sz="5400" b="1" i="0" u="none" strike="noStrike" cap="none" spc="0" baseline="0">
              <a:solidFill>
                <a:srgbClr val="000000"/>
              </a:solidFill>
              <a:effectLst>
                <a:outerShdw blurRad="38100" dist="19050" dir="2700000" rotWithShape="0">
                  <a:srgbClr val="000000">
                    <a:alpha val="40000"/>
                  </a:srgbClr>
                </a:outerShdw>
              </a:effectLst>
              <a:uFillTx/>
              <a:latin typeface="Century Gothic"/>
              <a:ea typeface="Century Gothic"/>
              <a:cs typeface="Century Gothic"/>
              <a:sym typeface="Century Gothic"/>
            </a:defRPr>
          </a:pPr>
          <a:endParaRPr sz="5400" b="1" i="0" u="none" strike="noStrike" cap="none" spc="0" baseline="0">
            <a:solidFill>
              <a:srgbClr val="000000"/>
            </a:solidFill>
            <a:effectLst>
              <a:outerShdw blurRad="38100" dist="19050" dir="2700000" rotWithShape="0">
                <a:srgbClr val="000000">
                  <a:alpha val="40000"/>
                </a:srgbClr>
              </a:outerShdw>
            </a:effectLst>
            <a:uFillTx/>
            <a:latin typeface="Century Gothic"/>
            <a:ea typeface="Century Gothic"/>
            <a:cs typeface="Century Gothic"/>
            <a:sym typeface="Century Gothic"/>
          </a:endParaRPr>
        </a:p>
        <a:p>
          <a:pPr marL="0" marR="0" indent="0" algn="ctr" defTabSz="914400" latinLnBrk="0">
            <a:lnSpc>
              <a:spcPct val="100000"/>
            </a:lnSpc>
            <a:spcBef>
              <a:spcPts val="0"/>
            </a:spcBef>
            <a:spcAft>
              <a:spcPts val="0"/>
            </a:spcAft>
            <a:buClrTx/>
            <a:buSzTx/>
            <a:buFontTx/>
            <a:buNone/>
            <a:defRPr sz="100" b="1" i="0" u="none" strike="noStrike" cap="none" spc="0" baseline="0">
              <a:solidFill>
                <a:srgbClr val="000000"/>
              </a:solidFill>
              <a:effectLst>
                <a:outerShdw blurRad="38100" dist="19050" dir="2700000" rotWithShape="0">
                  <a:srgbClr val="000000">
                    <a:alpha val="40000"/>
                  </a:srgbClr>
                </a:outerShdw>
              </a:effectLst>
              <a:uFillTx/>
              <a:latin typeface="Century Gothic"/>
              <a:ea typeface="Century Gothic"/>
              <a:cs typeface="Century Gothic"/>
              <a:sym typeface="Century Gothic"/>
            </a:defRPr>
          </a:pPr>
          <a:endParaRPr sz="100" b="1" i="0" u="none" strike="noStrike" cap="none" spc="0" baseline="0">
            <a:solidFill>
              <a:srgbClr val="000000"/>
            </a:solidFill>
            <a:effectLst>
              <a:outerShdw blurRad="38100" dist="19050" dir="2700000" rotWithShape="0">
                <a:srgbClr val="000000">
                  <a:alpha val="40000"/>
                </a:srgbClr>
              </a:outerShdw>
            </a:effectLst>
            <a:uFillTx/>
            <a:latin typeface="Century Gothic"/>
            <a:ea typeface="Century Gothic"/>
            <a:cs typeface="Century Gothic"/>
            <a:sym typeface="Century Gothic"/>
          </a:endParaRPr>
        </a:p>
        <a:p>
          <a:pPr marL="0" marR="0" indent="0" algn="ctr" defTabSz="914400" latinLnBrk="0">
            <a:lnSpc>
              <a:spcPct val="100000"/>
            </a:lnSpc>
            <a:spcBef>
              <a:spcPts val="0"/>
            </a:spcBef>
            <a:spcAft>
              <a:spcPts val="0"/>
            </a:spcAft>
            <a:buClrTx/>
            <a:buSzTx/>
            <a:buFontTx/>
            <a:buNone/>
            <a:defRPr sz="5400" b="1" i="0" u="none" strike="noStrike" cap="none" spc="0" baseline="0">
              <a:solidFill>
                <a:srgbClr val="000000"/>
              </a:solidFill>
              <a:effectLst>
                <a:outerShdw blurRad="38100" dist="19050" dir="2700000" rotWithShape="0">
                  <a:srgbClr val="000000">
                    <a:alpha val="40000"/>
                  </a:srgbClr>
                </a:outerShdw>
              </a:effectLst>
              <a:uFillTx/>
              <a:latin typeface="Century Gothic"/>
              <a:ea typeface="Century Gothic"/>
              <a:cs typeface="Century Gothic"/>
              <a:sym typeface="Century Gothic"/>
            </a:defRPr>
          </a:pPr>
          <a:endParaRPr sz="5400" b="1" i="0" u="none" strike="noStrike" cap="none" spc="0" baseline="0">
            <a:solidFill>
              <a:srgbClr val="000000"/>
            </a:solidFill>
            <a:effectLst>
              <a:outerShdw blurRad="38100" dist="19050" dir="2700000" rotWithShape="0">
                <a:srgbClr val="000000">
                  <a:alpha val="40000"/>
                </a:srgbClr>
              </a:outerShdw>
            </a:effectLst>
            <a:uFillTx/>
            <a:latin typeface="Century Gothic"/>
            <a:ea typeface="Century Gothic"/>
            <a:cs typeface="Century Gothic"/>
            <a:sym typeface="Century Gothic"/>
          </a:endParaRPr>
        </a:p>
        <a:p>
          <a:pPr marL="0" marR="0" indent="0" algn="ctr" defTabSz="914400" latinLnBrk="0">
            <a:lnSpc>
              <a:spcPct val="100000"/>
            </a:lnSpc>
            <a:spcBef>
              <a:spcPts val="0"/>
            </a:spcBef>
            <a:spcAft>
              <a:spcPts val="0"/>
            </a:spcAft>
            <a:buClrTx/>
            <a:buSzTx/>
            <a:buFontTx/>
            <a:buNone/>
            <a:defRPr sz="5400" b="1" i="0" u="none" strike="noStrike" cap="none" spc="0" baseline="0">
              <a:solidFill>
                <a:srgbClr val="000000"/>
              </a:solidFill>
              <a:effectLst>
                <a:outerShdw blurRad="38100" dist="19050" dir="2700000" rotWithShape="0">
                  <a:srgbClr val="000000">
                    <a:alpha val="40000"/>
                  </a:srgbClr>
                </a:outerShdw>
              </a:effectLst>
              <a:uFillTx/>
              <a:latin typeface="Century Gothic"/>
              <a:ea typeface="Century Gothic"/>
              <a:cs typeface="Century Gothic"/>
              <a:sym typeface="Century Gothic"/>
            </a:defRPr>
          </a:pPr>
          <a:r>
            <a:rPr sz="5400" b="1" i="0" u="none" strike="noStrike" cap="none" spc="0" baseline="0">
              <a:solidFill>
                <a:srgbClr val="000000"/>
              </a:solidFill>
              <a:effectLst>
                <a:outerShdw blurRad="38100" dist="19050" dir="2700000" rotWithShape="0">
                  <a:srgbClr val="000000">
                    <a:alpha val="40000"/>
                  </a:srgbClr>
                </a:outerShdw>
              </a:effectLst>
              <a:uFillTx/>
              <a:latin typeface="Century Gothic"/>
              <a:ea typeface="Century Gothic"/>
              <a:cs typeface="Century Gothic"/>
              <a:sym typeface="Century Gothic"/>
            </a:rPr>
            <a:t>2025 - 2028</a:t>
          </a:r>
        </a:p>
      </xdr:txBody>
    </xdr:sp>
    <xdr:clientData/>
  </xdr:twoCellAnchor>
  <xdr:twoCellAnchor>
    <xdr:from>
      <xdr:col>0</xdr:col>
      <xdr:colOff>309880</xdr:colOff>
      <xdr:row>0</xdr:row>
      <xdr:rowOff>25400</xdr:rowOff>
    </xdr:from>
    <xdr:to>
      <xdr:col>2</xdr:col>
      <xdr:colOff>433723</xdr:colOff>
      <xdr:row>2</xdr:row>
      <xdr:rowOff>530225</xdr:rowOff>
    </xdr:to>
    <xdr:pic>
      <xdr:nvPicPr>
        <xdr:cNvPr id="4" name="Logo Emelce.png" descr="Logo Emelce.pn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309880" y="25400"/>
          <a:ext cx="1876444" cy="1009651"/>
        </a:xfrm>
        <a:prstGeom prst="rect">
          <a:avLst/>
        </a:prstGeom>
        <a:ln w="12700" cap="flat">
          <a:noFill/>
          <a:miter lim="400000"/>
        </a:ln>
        <a:effec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xdr:colOff>
      <xdr:row>5</xdr:row>
      <xdr:rowOff>139351</xdr:rowOff>
    </xdr:from>
    <xdr:to>
      <xdr:col>6</xdr:col>
      <xdr:colOff>1409701</xdr:colOff>
      <xdr:row>8</xdr:row>
      <xdr:rowOff>125127</xdr:rowOff>
    </xdr:to>
    <xdr:grpSp>
      <xdr:nvGrpSpPr>
        <xdr:cNvPr id="104" name="11 Rectángulo">
          <a:extLst>
            <a:ext uri="{FF2B5EF4-FFF2-40B4-BE49-F238E27FC236}">
              <a16:creationId xmlns:a16="http://schemas.microsoft.com/office/drawing/2014/main" id="{00000000-0008-0000-0900-000068000000}"/>
            </a:ext>
          </a:extLst>
        </xdr:cNvPr>
        <xdr:cNvGrpSpPr/>
      </xdr:nvGrpSpPr>
      <xdr:grpSpPr>
        <a:xfrm>
          <a:off x="1" y="1044226"/>
          <a:ext cx="15801975" cy="528701"/>
          <a:chOff x="0" y="-15430"/>
          <a:chExt cx="17907000" cy="528701"/>
        </a:xfrm>
      </xdr:grpSpPr>
      <xdr:sp macro="" textlink="">
        <xdr:nvSpPr>
          <xdr:cNvPr id="102" name="Rectángulo">
            <a:extLst>
              <a:ext uri="{FF2B5EF4-FFF2-40B4-BE49-F238E27FC236}">
                <a16:creationId xmlns:a16="http://schemas.microsoft.com/office/drawing/2014/main" id="{00000000-0008-0000-0900-000066000000}"/>
              </a:ext>
            </a:extLst>
          </xdr:cNvPr>
          <xdr:cNvSpPr/>
        </xdr:nvSpPr>
        <xdr:spPr>
          <a:xfrm>
            <a:off x="0" y="-1"/>
            <a:ext cx="17907000" cy="492920"/>
          </a:xfrm>
          <a:prstGeom prst="rect">
            <a:avLst/>
          </a:prstGeom>
          <a:solidFill>
            <a:srgbClr val="9DC3E6"/>
          </a:solidFill>
          <a:ln w="38100" cap="flat">
            <a:solidFill>
              <a:srgbClr val="002060"/>
            </a:solidFill>
            <a:prstDash val="solid"/>
            <a:miter lim="800000"/>
          </a:ln>
          <a:effectLst>
            <a:outerShdw blurRad="50800" dist="27940" dir="5400000" rotWithShape="0">
              <a:srgbClr val="000000">
                <a:alpha val="32000"/>
              </a:srgbClr>
            </a:outerShdw>
          </a:effectLst>
        </xdr:spPr>
        <xdr:txBody>
          <a:bodyPr/>
          <a:lstStyle/>
          <a:p>
            <a:endParaRPr/>
          </a:p>
        </xdr:txBody>
      </xdr:sp>
      <xdr:sp macro="" textlink="">
        <xdr:nvSpPr>
          <xdr:cNvPr id="103" name="7. Objetivos y metas.">
            <a:extLst>
              <a:ext uri="{FF2B5EF4-FFF2-40B4-BE49-F238E27FC236}">
                <a16:creationId xmlns:a16="http://schemas.microsoft.com/office/drawing/2014/main" id="{00000000-0008-0000-0900-000067000000}"/>
              </a:ext>
            </a:extLst>
          </xdr:cNvPr>
          <xdr:cNvSpPr txBox="1"/>
        </xdr:nvSpPr>
        <xdr:spPr>
          <a:xfrm>
            <a:off x="45719" y="-15431"/>
            <a:ext cx="17815562" cy="528702"/>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t">
            <a:spAutoFit/>
          </a:bodyPr>
          <a:lstStyle/>
          <a:p>
            <a:pPr marL="0" marR="0" indent="0" algn="ctr" defTabSz="457200" latinLnBrk="0">
              <a:lnSpc>
                <a:spcPct val="100000"/>
              </a:lnSpc>
              <a:spcBef>
                <a:spcPts val="0"/>
              </a:spcBef>
              <a:spcAft>
                <a:spcPts val="0"/>
              </a:spcAft>
              <a:buClrTx/>
              <a:buSzTx/>
              <a:buFontTx/>
              <a:buNone/>
              <a:def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defRPr>
            </a:pPr>
            <a:r>
              <a: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rPr>
              <a:t>7. Objetivos y metas.</a:t>
            </a:r>
          </a:p>
        </xdr:txBody>
      </xdr:sp>
    </xdr:grpSp>
    <xdr:clientData/>
  </xdr:twoCellAnchor>
  <xdr:twoCellAnchor>
    <xdr:from>
      <xdr:col>0</xdr:col>
      <xdr:colOff>1</xdr:colOff>
      <xdr:row>0</xdr:row>
      <xdr:rowOff>0</xdr:rowOff>
    </xdr:from>
    <xdr:to>
      <xdr:col>7</xdr:col>
      <xdr:colOff>174626</xdr:colOff>
      <xdr:row>5</xdr:row>
      <xdr:rowOff>155717</xdr:rowOff>
    </xdr:to>
    <xdr:pic>
      <xdr:nvPicPr>
        <xdr:cNvPr id="105" name="Imagen 4" descr="Imagen 4">
          <a:extLst>
            <a:ext uri="{FF2B5EF4-FFF2-40B4-BE49-F238E27FC236}">
              <a16:creationId xmlns:a16="http://schemas.microsoft.com/office/drawing/2014/main" id="{00000000-0008-0000-0900-000069000000}"/>
            </a:ext>
          </a:extLst>
        </xdr:cNvPr>
        <xdr:cNvPicPr>
          <a:picLocks noChangeAspect="1"/>
        </xdr:cNvPicPr>
      </xdr:nvPicPr>
      <xdr:blipFill>
        <a:blip xmlns:r="http://schemas.openxmlformats.org/officeDocument/2006/relationships" r:embed="rId1"/>
        <a:srcRect/>
        <a:stretch>
          <a:fillRect/>
        </a:stretch>
      </xdr:blipFill>
      <xdr:spPr>
        <a:xfrm>
          <a:off x="1" y="0"/>
          <a:ext cx="18246726" cy="1060593"/>
        </a:xfrm>
        <a:prstGeom prst="rect">
          <a:avLst/>
        </a:prstGeom>
        <a:ln w="12700" cap="flat">
          <a:noFill/>
          <a:miter lim="400000"/>
        </a:ln>
        <a:effec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5</xdr:row>
      <xdr:rowOff>139351</xdr:rowOff>
    </xdr:from>
    <xdr:to>
      <xdr:col>10</xdr:col>
      <xdr:colOff>12700</xdr:colOff>
      <xdr:row>8</xdr:row>
      <xdr:rowOff>125127</xdr:rowOff>
    </xdr:to>
    <xdr:grpSp>
      <xdr:nvGrpSpPr>
        <xdr:cNvPr id="109" name="11 Rectángulo">
          <a:extLst>
            <a:ext uri="{FF2B5EF4-FFF2-40B4-BE49-F238E27FC236}">
              <a16:creationId xmlns:a16="http://schemas.microsoft.com/office/drawing/2014/main" id="{00000000-0008-0000-0A00-00006D000000}"/>
            </a:ext>
          </a:extLst>
        </xdr:cNvPr>
        <xdr:cNvGrpSpPr/>
      </xdr:nvGrpSpPr>
      <xdr:grpSpPr>
        <a:xfrm>
          <a:off x="0" y="1044226"/>
          <a:ext cx="19281775" cy="528701"/>
          <a:chOff x="0" y="-15430"/>
          <a:chExt cx="22059900" cy="528701"/>
        </a:xfrm>
      </xdr:grpSpPr>
      <xdr:sp macro="" textlink="">
        <xdr:nvSpPr>
          <xdr:cNvPr id="107" name="Rectángulo">
            <a:extLst>
              <a:ext uri="{FF2B5EF4-FFF2-40B4-BE49-F238E27FC236}">
                <a16:creationId xmlns:a16="http://schemas.microsoft.com/office/drawing/2014/main" id="{00000000-0008-0000-0A00-00006B000000}"/>
              </a:ext>
            </a:extLst>
          </xdr:cNvPr>
          <xdr:cNvSpPr/>
        </xdr:nvSpPr>
        <xdr:spPr>
          <a:xfrm>
            <a:off x="0" y="-1"/>
            <a:ext cx="22059900" cy="492920"/>
          </a:xfrm>
          <a:prstGeom prst="rect">
            <a:avLst/>
          </a:prstGeom>
          <a:solidFill>
            <a:srgbClr val="9DC3E6"/>
          </a:solidFill>
          <a:ln w="38100" cap="flat">
            <a:solidFill>
              <a:srgbClr val="002060"/>
            </a:solidFill>
            <a:prstDash val="solid"/>
            <a:miter lim="800000"/>
          </a:ln>
          <a:effectLst>
            <a:outerShdw blurRad="50800" dist="27940" dir="5400000" rotWithShape="0">
              <a:srgbClr val="000000">
                <a:alpha val="32000"/>
              </a:srgbClr>
            </a:outerShdw>
          </a:effectLst>
        </xdr:spPr>
        <xdr:txBody>
          <a:bodyPr/>
          <a:lstStyle/>
          <a:p>
            <a:endParaRPr/>
          </a:p>
        </xdr:txBody>
      </xdr:sp>
      <xdr:sp macro="" textlink="">
        <xdr:nvSpPr>
          <xdr:cNvPr id="108" name="8. Lineamiento de indicadores para alcanzar los objetivos">
            <a:extLst>
              <a:ext uri="{FF2B5EF4-FFF2-40B4-BE49-F238E27FC236}">
                <a16:creationId xmlns:a16="http://schemas.microsoft.com/office/drawing/2014/main" id="{00000000-0008-0000-0A00-00006C000000}"/>
              </a:ext>
            </a:extLst>
          </xdr:cNvPr>
          <xdr:cNvSpPr txBox="1"/>
        </xdr:nvSpPr>
        <xdr:spPr>
          <a:xfrm>
            <a:off x="45719" y="-15431"/>
            <a:ext cx="21968462" cy="528702"/>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t">
            <a:spAutoFit/>
          </a:bodyPr>
          <a:lstStyle/>
          <a:p>
            <a:pPr marL="0" marR="0" indent="0" algn="ctr" defTabSz="457200" latinLnBrk="0">
              <a:lnSpc>
                <a:spcPct val="100000"/>
              </a:lnSpc>
              <a:spcBef>
                <a:spcPts val="0"/>
              </a:spcBef>
              <a:spcAft>
                <a:spcPts val="0"/>
              </a:spcAft>
              <a:buClrTx/>
              <a:buSzTx/>
              <a:buFontTx/>
              <a:buNone/>
              <a:def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defRPr>
            </a:pPr>
            <a:r>
              <a: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rPr>
              <a:t>8. Lineamiento de indicadores para alcanzar los objetivos</a:t>
            </a:r>
          </a:p>
        </xdr:txBody>
      </xdr:sp>
    </xdr:grpSp>
    <xdr:clientData/>
  </xdr:twoCellAnchor>
  <xdr:twoCellAnchor>
    <xdr:from>
      <xdr:col>0</xdr:col>
      <xdr:colOff>0</xdr:colOff>
      <xdr:row>0</xdr:row>
      <xdr:rowOff>0</xdr:rowOff>
    </xdr:from>
    <xdr:to>
      <xdr:col>9</xdr:col>
      <xdr:colOff>1816100</xdr:colOff>
      <xdr:row>5</xdr:row>
      <xdr:rowOff>130317</xdr:rowOff>
    </xdr:to>
    <xdr:pic>
      <xdr:nvPicPr>
        <xdr:cNvPr id="110" name="Imagen 4" descr="Imagen 4">
          <a:extLst>
            <a:ext uri="{FF2B5EF4-FFF2-40B4-BE49-F238E27FC236}">
              <a16:creationId xmlns:a16="http://schemas.microsoft.com/office/drawing/2014/main" id="{00000000-0008-0000-0A00-00006E000000}"/>
            </a:ext>
          </a:extLst>
        </xdr:cNvPr>
        <xdr:cNvPicPr>
          <a:picLocks noChangeAspect="1"/>
        </xdr:cNvPicPr>
      </xdr:nvPicPr>
      <xdr:blipFill>
        <a:blip xmlns:r="http://schemas.openxmlformats.org/officeDocument/2006/relationships" r:embed="rId1"/>
        <a:stretch>
          <a:fillRect/>
        </a:stretch>
      </xdr:blipFill>
      <xdr:spPr>
        <a:xfrm>
          <a:off x="0" y="0"/>
          <a:ext cx="22009100" cy="1035193"/>
        </a:xfrm>
        <a:prstGeom prst="rect">
          <a:avLst/>
        </a:prstGeom>
        <a:ln w="12700" cap="flat">
          <a:noFill/>
          <a:miter lim="400000"/>
        </a:ln>
        <a:effec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815974</xdr:colOff>
      <xdr:row>3</xdr:row>
      <xdr:rowOff>99821</xdr:rowOff>
    </xdr:from>
    <xdr:to>
      <xdr:col>13</xdr:col>
      <xdr:colOff>761999</xdr:colOff>
      <xdr:row>4</xdr:row>
      <xdr:rowOff>74167</xdr:rowOff>
    </xdr:to>
    <xdr:sp macro="" textlink="">
      <xdr:nvSpPr>
        <xdr:cNvPr id="112" name="11 Rectángulo">
          <a:extLst>
            <a:ext uri="{FF2B5EF4-FFF2-40B4-BE49-F238E27FC236}">
              <a16:creationId xmlns:a16="http://schemas.microsoft.com/office/drawing/2014/main" id="{00000000-0008-0000-0B00-000070000000}"/>
            </a:ext>
          </a:extLst>
        </xdr:cNvPr>
        <xdr:cNvSpPr/>
      </xdr:nvSpPr>
      <xdr:spPr>
        <a:xfrm>
          <a:off x="815974" y="1894331"/>
          <a:ext cx="14462126" cy="572517"/>
        </a:xfrm>
        <a:prstGeom prst="rect">
          <a:avLst/>
        </a:prstGeom>
        <a:solidFill>
          <a:srgbClr val="9DC3E6"/>
        </a:solidFill>
        <a:ln w="38100" cap="flat">
          <a:solidFill>
            <a:srgbClr val="002060"/>
          </a:solidFill>
          <a:prstDash val="solid"/>
          <a:miter lim="800000"/>
        </a:ln>
        <a:effectLst>
          <a:outerShdw blurRad="50800" dist="27940" dir="5400000" rotWithShape="0">
            <a:srgbClr val="000000">
              <a:alpha val="32000"/>
            </a:srgbClr>
          </a:outerShdw>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t">
          <a:spAutoFit/>
        </a:bodyPr>
        <a:lstStyle/>
        <a:p>
          <a:pPr marL="0" marR="0" indent="0" algn="ctr" defTabSz="457200" latinLnBrk="0">
            <a:lnSpc>
              <a:spcPct val="100000"/>
            </a:lnSpc>
            <a:spcBef>
              <a:spcPts val="0"/>
            </a:spcBef>
            <a:spcAft>
              <a:spcPts val="0"/>
            </a:spcAft>
            <a:buClrTx/>
            <a:buSzTx/>
            <a:buFontTx/>
            <a:buNone/>
            <a:def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defRPr>
          </a:pPr>
          <a:r>
            <a: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rPr>
            <a:t>9. DOFA</a:t>
          </a:r>
        </a:p>
      </xdr:txBody>
    </xdr:sp>
    <xdr:clientData/>
  </xdr:twoCellAnchor>
  <xdr:twoCellAnchor>
    <xdr:from>
      <xdr:col>0</xdr:col>
      <xdr:colOff>726440</xdr:colOff>
      <xdr:row>0</xdr:row>
      <xdr:rowOff>269240</xdr:rowOff>
    </xdr:from>
    <xdr:to>
      <xdr:col>2</xdr:col>
      <xdr:colOff>405783</xdr:colOff>
      <xdr:row>2</xdr:row>
      <xdr:rowOff>82550</xdr:rowOff>
    </xdr:to>
    <xdr:pic>
      <xdr:nvPicPr>
        <xdr:cNvPr id="113" name="Logo Emelce.png" descr="Logo Emelce.png">
          <a:extLst>
            <a:ext uri="{FF2B5EF4-FFF2-40B4-BE49-F238E27FC236}">
              <a16:creationId xmlns:a16="http://schemas.microsoft.com/office/drawing/2014/main" id="{00000000-0008-0000-0B00-000071000000}"/>
            </a:ext>
          </a:extLst>
        </xdr:cNvPr>
        <xdr:cNvPicPr>
          <a:picLocks noChangeAspect="1"/>
        </xdr:cNvPicPr>
      </xdr:nvPicPr>
      <xdr:blipFill>
        <a:blip xmlns:r="http://schemas.openxmlformats.org/officeDocument/2006/relationships" r:embed="rId1"/>
        <a:srcRect/>
        <a:stretch>
          <a:fillRect/>
        </a:stretch>
      </xdr:blipFill>
      <xdr:spPr>
        <a:xfrm>
          <a:off x="726439" y="269240"/>
          <a:ext cx="1876445" cy="1009650"/>
        </a:xfrm>
        <a:prstGeom prst="rect">
          <a:avLst/>
        </a:prstGeom>
        <a:ln w="12700" cap="flat">
          <a:noFill/>
          <a:miter lim="400000"/>
        </a:ln>
        <a:effec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711200</xdr:colOff>
      <xdr:row>0</xdr:row>
      <xdr:rowOff>165544</xdr:rowOff>
    </xdr:from>
    <xdr:to>
      <xdr:col>6</xdr:col>
      <xdr:colOff>0</xdr:colOff>
      <xdr:row>3</xdr:row>
      <xdr:rowOff>122745</xdr:rowOff>
    </xdr:to>
    <xdr:grpSp>
      <xdr:nvGrpSpPr>
        <xdr:cNvPr id="117" name="11 Rectángulo">
          <a:extLst>
            <a:ext uri="{FF2B5EF4-FFF2-40B4-BE49-F238E27FC236}">
              <a16:creationId xmlns:a16="http://schemas.microsoft.com/office/drawing/2014/main" id="{00000000-0008-0000-0C00-000075000000}"/>
            </a:ext>
          </a:extLst>
        </xdr:cNvPr>
        <xdr:cNvGrpSpPr/>
      </xdr:nvGrpSpPr>
      <xdr:grpSpPr>
        <a:xfrm>
          <a:off x="711200" y="165544"/>
          <a:ext cx="26044525" cy="528701"/>
          <a:chOff x="0" y="-15430"/>
          <a:chExt cx="29883100" cy="528701"/>
        </a:xfrm>
      </xdr:grpSpPr>
      <xdr:sp macro="" textlink="">
        <xdr:nvSpPr>
          <xdr:cNvPr id="115" name="Rectángulo">
            <a:extLst>
              <a:ext uri="{FF2B5EF4-FFF2-40B4-BE49-F238E27FC236}">
                <a16:creationId xmlns:a16="http://schemas.microsoft.com/office/drawing/2014/main" id="{00000000-0008-0000-0C00-000073000000}"/>
              </a:ext>
            </a:extLst>
          </xdr:cNvPr>
          <xdr:cNvSpPr/>
        </xdr:nvSpPr>
        <xdr:spPr>
          <a:xfrm>
            <a:off x="0" y="0"/>
            <a:ext cx="29883100" cy="485775"/>
          </a:xfrm>
          <a:prstGeom prst="rect">
            <a:avLst/>
          </a:prstGeom>
          <a:solidFill>
            <a:srgbClr val="9DC3E6"/>
          </a:solidFill>
          <a:ln w="38100" cap="flat">
            <a:solidFill>
              <a:srgbClr val="002060"/>
            </a:solidFill>
            <a:prstDash val="solid"/>
            <a:miter lim="800000"/>
          </a:ln>
          <a:effectLst>
            <a:outerShdw blurRad="50800" dist="27940" dir="5400000" rotWithShape="0">
              <a:srgbClr val="000000">
                <a:alpha val="32000"/>
              </a:srgbClr>
            </a:outerShdw>
          </a:effectLst>
        </xdr:spPr>
        <xdr:txBody>
          <a:bodyPr/>
          <a:lstStyle/>
          <a:p>
            <a:endParaRPr/>
          </a:p>
        </xdr:txBody>
      </xdr:sp>
      <xdr:sp macro="" textlink="">
        <xdr:nvSpPr>
          <xdr:cNvPr id="116" name="10. Relación DOFA">
            <a:extLst>
              <a:ext uri="{FF2B5EF4-FFF2-40B4-BE49-F238E27FC236}">
                <a16:creationId xmlns:a16="http://schemas.microsoft.com/office/drawing/2014/main" id="{00000000-0008-0000-0C00-000074000000}"/>
              </a:ext>
            </a:extLst>
          </xdr:cNvPr>
          <xdr:cNvSpPr txBox="1"/>
        </xdr:nvSpPr>
        <xdr:spPr>
          <a:xfrm>
            <a:off x="45719" y="-15431"/>
            <a:ext cx="29791662" cy="528702"/>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t">
            <a:spAutoFit/>
          </a:bodyPr>
          <a:lstStyle/>
          <a:p>
            <a:pPr marL="0" marR="0" indent="0" algn="ctr" defTabSz="457200" latinLnBrk="0">
              <a:lnSpc>
                <a:spcPct val="100000"/>
              </a:lnSpc>
              <a:spcBef>
                <a:spcPts val="0"/>
              </a:spcBef>
              <a:spcAft>
                <a:spcPts val="0"/>
              </a:spcAft>
              <a:buClrTx/>
              <a:buSzTx/>
              <a:buFontTx/>
              <a:buNone/>
              <a:def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defRPr>
            </a:pPr>
            <a:r>
              <a: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rPr>
              <a:t>10. Relación DOFA</a:t>
            </a:r>
          </a:p>
        </xdr:txBody>
      </xdr:sp>
    </xdr:grpSp>
    <xdr:clientData/>
  </xdr:twoCellAnchor>
  <xdr:twoCellAnchor>
    <xdr:from>
      <xdr:col>1</xdr:col>
      <xdr:colOff>176776</xdr:colOff>
      <xdr:row>8</xdr:row>
      <xdr:rowOff>267692</xdr:rowOff>
    </xdr:from>
    <xdr:to>
      <xdr:col>1</xdr:col>
      <xdr:colOff>8705418</xdr:colOff>
      <xdr:row>23</xdr:row>
      <xdr:rowOff>10344</xdr:rowOff>
    </xdr:to>
    <xdr:pic>
      <xdr:nvPicPr>
        <xdr:cNvPr id="118" name="Logo Emelce.png" descr="Logo Emelce.png">
          <a:extLst>
            <a:ext uri="{FF2B5EF4-FFF2-40B4-BE49-F238E27FC236}">
              <a16:creationId xmlns:a16="http://schemas.microsoft.com/office/drawing/2014/main" id="{00000000-0008-0000-0C00-000076000000}"/>
            </a:ext>
          </a:extLst>
        </xdr:cNvPr>
        <xdr:cNvPicPr>
          <a:picLocks noChangeAspect="1"/>
        </xdr:cNvPicPr>
      </xdr:nvPicPr>
      <xdr:blipFill>
        <a:blip xmlns:r="http://schemas.openxmlformats.org/officeDocument/2006/relationships" r:embed="rId1"/>
        <a:srcRect/>
        <a:stretch>
          <a:fillRect/>
        </a:stretch>
      </xdr:blipFill>
      <xdr:spPr>
        <a:xfrm>
          <a:off x="1053076" y="2458442"/>
          <a:ext cx="8528643" cy="4588973"/>
        </a:xfrm>
        <a:prstGeom prst="rect">
          <a:avLst/>
        </a:prstGeom>
        <a:ln w="12700" cap="flat">
          <a:noFill/>
          <a:miter lim="400000"/>
        </a:ln>
        <a:effec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12698</xdr:colOff>
      <xdr:row>7</xdr:row>
      <xdr:rowOff>26796</xdr:rowOff>
    </xdr:from>
    <xdr:to>
      <xdr:col>27</xdr:col>
      <xdr:colOff>1835151</xdr:colOff>
      <xdr:row>9</xdr:row>
      <xdr:rowOff>104012</xdr:rowOff>
    </xdr:to>
    <xdr:sp macro="" textlink="">
      <xdr:nvSpPr>
        <xdr:cNvPr id="121" name="11 Rectángulo">
          <a:extLst>
            <a:ext uri="{FF2B5EF4-FFF2-40B4-BE49-F238E27FC236}">
              <a16:creationId xmlns:a16="http://schemas.microsoft.com/office/drawing/2014/main" id="{00000000-0008-0000-0D00-000079000000}"/>
            </a:ext>
          </a:extLst>
        </xdr:cNvPr>
        <xdr:cNvSpPr/>
      </xdr:nvSpPr>
      <xdr:spPr>
        <a:xfrm>
          <a:off x="12698" y="2121026"/>
          <a:ext cx="28136854" cy="572517"/>
        </a:xfrm>
        <a:prstGeom prst="rect">
          <a:avLst/>
        </a:prstGeom>
        <a:solidFill>
          <a:srgbClr val="9DC3E6"/>
        </a:solidFill>
        <a:ln w="38100" cap="flat">
          <a:solidFill>
            <a:srgbClr val="002060"/>
          </a:solidFill>
          <a:prstDash val="solid"/>
          <a:miter lim="800000"/>
        </a:ln>
        <a:effectLst>
          <a:outerShdw blurRad="50800" dist="27940" dir="5400000" rotWithShape="0">
            <a:srgbClr val="000000">
              <a:alpha val="32000"/>
            </a:srgbClr>
          </a:outerShdw>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t">
          <a:spAutoFit/>
        </a:bodyPr>
        <a:lstStyle/>
        <a:p>
          <a:pPr marL="0" marR="0" indent="0" algn="ctr" defTabSz="457200" latinLnBrk="0">
            <a:lnSpc>
              <a:spcPct val="100000"/>
            </a:lnSpc>
            <a:spcBef>
              <a:spcPts val="0"/>
            </a:spcBef>
            <a:spcAft>
              <a:spcPts val="0"/>
            </a:spcAft>
            <a:buClrTx/>
            <a:buSzTx/>
            <a:buFontTx/>
            <a:buNone/>
            <a:def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defRPr>
          </a:pPr>
          <a:r>
            <a: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rPr>
            <a:t>11. Cronograma del plan estratégco. </a:t>
          </a:r>
        </a:p>
      </xdr:txBody>
    </xdr:sp>
    <xdr:clientData/>
  </xdr:twoCellAnchor>
  <xdr:twoCellAnchor>
    <xdr:from>
      <xdr:col>1</xdr:col>
      <xdr:colOff>457200</xdr:colOff>
      <xdr:row>1</xdr:row>
      <xdr:rowOff>88265</xdr:rowOff>
    </xdr:from>
    <xdr:to>
      <xdr:col>1</xdr:col>
      <xdr:colOff>2333643</xdr:colOff>
      <xdr:row>4</xdr:row>
      <xdr:rowOff>190500</xdr:rowOff>
    </xdr:to>
    <xdr:pic>
      <xdr:nvPicPr>
        <xdr:cNvPr id="122" name="Logo Emelce.png" descr="Logo Emelce.png">
          <a:extLst>
            <a:ext uri="{FF2B5EF4-FFF2-40B4-BE49-F238E27FC236}">
              <a16:creationId xmlns:a16="http://schemas.microsoft.com/office/drawing/2014/main" id="{00000000-0008-0000-0D00-00007A000000}"/>
            </a:ext>
          </a:extLst>
        </xdr:cNvPr>
        <xdr:cNvPicPr>
          <a:picLocks noChangeAspect="1"/>
        </xdr:cNvPicPr>
      </xdr:nvPicPr>
      <xdr:blipFill>
        <a:blip xmlns:r="http://schemas.openxmlformats.org/officeDocument/2006/relationships" r:embed="rId1"/>
        <a:srcRect/>
        <a:stretch>
          <a:fillRect/>
        </a:stretch>
      </xdr:blipFill>
      <xdr:spPr>
        <a:xfrm>
          <a:off x="3835399" y="354964"/>
          <a:ext cx="1876445" cy="1009651"/>
        </a:xfrm>
        <a:prstGeom prst="rect">
          <a:avLst/>
        </a:prstGeom>
        <a:ln w="12700" cap="flat">
          <a:noFill/>
          <a:miter lim="400000"/>
        </a:ln>
        <a:effec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7620</xdr:colOff>
      <xdr:row>0</xdr:row>
      <xdr:rowOff>38100</xdr:rowOff>
    </xdr:from>
    <xdr:to>
      <xdr:col>2</xdr:col>
      <xdr:colOff>2857</xdr:colOff>
      <xdr:row>4</xdr:row>
      <xdr:rowOff>132715</xdr:rowOff>
    </xdr:to>
    <xdr:pic>
      <xdr:nvPicPr>
        <xdr:cNvPr id="124" name="Imagen 1" descr="Imagen 1">
          <a:extLst>
            <a:ext uri="{FF2B5EF4-FFF2-40B4-BE49-F238E27FC236}">
              <a16:creationId xmlns:a16="http://schemas.microsoft.com/office/drawing/2014/main" id="{00000000-0008-0000-0E00-00007C000000}"/>
            </a:ext>
          </a:extLst>
        </xdr:cNvPr>
        <xdr:cNvPicPr>
          <a:picLocks noChangeAspect="1"/>
        </xdr:cNvPicPr>
      </xdr:nvPicPr>
      <xdr:blipFill>
        <a:blip xmlns:r="http://schemas.openxmlformats.org/officeDocument/2006/relationships" r:embed="rId1"/>
        <a:stretch>
          <a:fillRect/>
        </a:stretch>
      </xdr:blipFill>
      <xdr:spPr>
        <a:xfrm>
          <a:off x="7620" y="38100"/>
          <a:ext cx="1646238" cy="838200"/>
        </a:xfrm>
        <a:prstGeom prst="rect">
          <a:avLst/>
        </a:prstGeom>
        <a:ln w="12700" cap="flat">
          <a:noFill/>
          <a:miter lim="400000"/>
        </a:ln>
        <a:effectLst/>
      </xdr:spPr>
    </xdr:pic>
    <xdr:clientData/>
  </xdr:twoCellAnchor>
  <xdr:twoCellAnchor>
    <xdr:from>
      <xdr:col>0</xdr:col>
      <xdr:colOff>9525</xdr:colOff>
      <xdr:row>7</xdr:row>
      <xdr:rowOff>24891</xdr:rowOff>
    </xdr:from>
    <xdr:to>
      <xdr:col>27</xdr:col>
      <xdr:colOff>216536</xdr:colOff>
      <xdr:row>10</xdr:row>
      <xdr:rowOff>25907</xdr:rowOff>
    </xdr:to>
    <xdr:sp macro="" textlink="">
      <xdr:nvSpPr>
        <xdr:cNvPr id="125" name="11 Rectángulo">
          <a:extLst>
            <a:ext uri="{FF2B5EF4-FFF2-40B4-BE49-F238E27FC236}">
              <a16:creationId xmlns:a16="http://schemas.microsoft.com/office/drawing/2014/main" id="{00000000-0008-0000-0E00-00007D000000}"/>
            </a:ext>
          </a:extLst>
        </xdr:cNvPr>
        <xdr:cNvSpPr/>
      </xdr:nvSpPr>
      <xdr:spPr>
        <a:xfrm>
          <a:off x="9525" y="1339976"/>
          <a:ext cx="34852612" cy="572517"/>
        </a:xfrm>
        <a:prstGeom prst="rect">
          <a:avLst/>
        </a:prstGeom>
        <a:solidFill>
          <a:srgbClr val="9DC3E6"/>
        </a:solidFill>
        <a:ln w="38100" cap="flat">
          <a:solidFill>
            <a:srgbClr val="002060"/>
          </a:solidFill>
          <a:prstDash val="solid"/>
          <a:miter lim="800000"/>
        </a:ln>
        <a:effectLst>
          <a:outerShdw blurRad="50800" dist="27940" dir="5400000" rotWithShape="0">
            <a:srgbClr val="000000">
              <a:alpha val="32000"/>
            </a:srgbClr>
          </a:outerShdw>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t">
          <a:spAutoFit/>
        </a:bodyPr>
        <a:lstStyle/>
        <a:p>
          <a:pPr marL="0" marR="0" indent="0" algn="ctr" defTabSz="457200" latinLnBrk="0">
            <a:lnSpc>
              <a:spcPct val="100000"/>
            </a:lnSpc>
            <a:spcBef>
              <a:spcPts val="0"/>
            </a:spcBef>
            <a:spcAft>
              <a:spcPts val="0"/>
            </a:spcAft>
            <a:buClrTx/>
            <a:buSzTx/>
            <a:buFontTx/>
            <a:buNone/>
            <a:def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defRPr>
          </a:pPr>
          <a:r>
            <a: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rPr>
            <a:t>13. Presupuesto de ingresos. </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0</xdr:colOff>
      <xdr:row>6</xdr:row>
      <xdr:rowOff>171577</xdr:rowOff>
    </xdr:from>
    <xdr:to>
      <xdr:col>28</xdr:col>
      <xdr:colOff>207010</xdr:colOff>
      <xdr:row>9</xdr:row>
      <xdr:rowOff>172593</xdr:rowOff>
    </xdr:to>
    <xdr:sp macro="" textlink="">
      <xdr:nvSpPr>
        <xdr:cNvPr id="127" name="11 Rectángulo">
          <a:extLst>
            <a:ext uri="{FF2B5EF4-FFF2-40B4-BE49-F238E27FC236}">
              <a16:creationId xmlns:a16="http://schemas.microsoft.com/office/drawing/2014/main" id="{00000000-0008-0000-0F00-00007F000000}"/>
            </a:ext>
          </a:extLst>
        </xdr:cNvPr>
        <xdr:cNvSpPr/>
      </xdr:nvSpPr>
      <xdr:spPr>
        <a:xfrm>
          <a:off x="-19051" y="1296162"/>
          <a:ext cx="28172412" cy="572517"/>
        </a:xfrm>
        <a:prstGeom prst="rect">
          <a:avLst/>
        </a:prstGeom>
        <a:solidFill>
          <a:srgbClr val="9DC3E6"/>
        </a:solidFill>
        <a:ln w="38100" cap="flat">
          <a:solidFill>
            <a:srgbClr val="002060"/>
          </a:solidFill>
          <a:prstDash val="solid"/>
          <a:miter lim="800000"/>
        </a:ln>
        <a:effectLst>
          <a:outerShdw blurRad="50800" dist="27940" dir="5400000" rotWithShape="0">
            <a:srgbClr val="000000">
              <a:alpha val="32000"/>
            </a:srgbClr>
          </a:outerShdw>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t">
          <a:spAutoFit/>
        </a:bodyPr>
        <a:lstStyle/>
        <a:p>
          <a:pPr marL="0" marR="0" indent="0" algn="ctr" defTabSz="457200" latinLnBrk="0">
            <a:lnSpc>
              <a:spcPct val="100000"/>
            </a:lnSpc>
            <a:spcBef>
              <a:spcPts val="0"/>
            </a:spcBef>
            <a:spcAft>
              <a:spcPts val="0"/>
            </a:spcAft>
            <a:buClrTx/>
            <a:buSzTx/>
            <a:buFontTx/>
            <a:buNone/>
            <a:def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defRPr>
          </a:pPr>
          <a:r>
            <a: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rPr>
            <a:t>12. Proyección de ventas. </a:t>
          </a:r>
        </a:p>
      </xdr:txBody>
    </xdr:sp>
    <xdr:clientData/>
  </xdr:twoCellAnchor>
  <xdr:twoCellAnchor>
    <xdr:from>
      <xdr:col>0</xdr:col>
      <xdr:colOff>244475</xdr:colOff>
      <xdr:row>0</xdr:row>
      <xdr:rowOff>48542</xdr:rowOff>
    </xdr:from>
    <xdr:to>
      <xdr:col>1</xdr:col>
      <xdr:colOff>18</xdr:colOff>
      <xdr:row>5</xdr:row>
      <xdr:rowOff>124107</xdr:rowOff>
    </xdr:to>
    <xdr:pic>
      <xdr:nvPicPr>
        <xdr:cNvPr id="128" name="Logo Emelce.png" descr="Logo Emelce.png">
          <a:extLst>
            <a:ext uri="{FF2B5EF4-FFF2-40B4-BE49-F238E27FC236}">
              <a16:creationId xmlns:a16="http://schemas.microsoft.com/office/drawing/2014/main" id="{00000000-0008-0000-0F00-000080000000}"/>
            </a:ext>
          </a:extLst>
        </xdr:cNvPr>
        <xdr:cNvPicPr>
          <a:picLocks noChangeAspect="1"/>
        </xdr:cNvPicPr>
      </xdr:nvPicPr>
      <xdr:blipFill>
        <a:blip xmlns:r="http://schemas.openxmlformats.org/officeDocument/2006/relationships" r:embed="rId1"/>
        <a:srcRect/>
        <a:stretch>
          <a:fillRect/>
        </a:stretch>
      </xdr:blipFill>
      <xdr:spPr>
        <a:xfrm>
          <a:off x="244475" y="48542"/>
          <a:ext cx="1876444" cy="1009651"/>
        </a:xfrm>
        <a:prstGeom prst="rect">
          <a:avLst/>
        </a:prstGeom>
        <a:ln w="12700" cap="flat">
          <a:noFill/>
          <a:miter lim="400000"/>
        </a:ln>
        <a:effec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0</xdr:colOff>
      <xdr:row>6</xdr:row>
      <xdr:rowOff>191262</xdr:rowOff>
    </xdr:from>
    <xdr:to>
      <xdr:col>27</xdr:col>
      <xdr:colOff>207010</xdr:colOff>
      <xdr:row>9</xdr:row>
      <xdr:rowOff>77978</xdr:rowOff>
    </xdr:to>
    <xdr:sp macro="" textlink="">
      <xdr:nvSpPr>
        <xdr:cNvPr id="130" name="11 Rectángulo">
          <a:extLst>
            <a:ext uri="{FF2B5EF4-FFF2-40B4-BE49-F238E27FC236}">
              <a16:creationId xmlns:a16="http://schemas.microsoft.com/office/drawing/2014/main" id="{00000000-0008-0000-1000-000082000000}"/>
            </a:ext>
          </a:extLst>
        </xdr:cNvPr>
        <xdr:cNvSpPr/>
      </xdr:nvSpPr>
      <xdr:spPr>
        <a:xfrm>
          <a:off x="-19050" y="1334262"/>
          <a:ext cx="36833812" cy="572517"/>
        </a:xfrm>
        <a:prstGeom prst="rect">
          <a:avLst/>
        </a:prstGeom>
        <a:solidFill>
          <a:srgbClr val="9DC3E6"/>
        </a:solidFill>
        <a:ln w="38100" cap="flat">
          <a:solidFill>
            <a:srgbClr val="002060"/>
          </a:solidFill>
          <a:prstDash val="solid"/>
          <a:miter lim="800000"/>
        </a:ln>
        <a:effectLst>
          <a:outerShdw blurRad="50800" dist="27940" dir="5400000" rotWithShape="0">
            <a:srgbClr val="000000">
              <a:alpha val="32000"/>
            </a:srgbClr>
          </a:outerShdw>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t">
          <a:spAutoFit/>
        </a:bodyPr>
        <a:lstStyle/>
        <a:p>
          <a:pPr marL="0" marR="0" indent="0" algn="ctr" defTabSz="457200" latinLnBrk="0">
            <a:lnSpc>
              <a:spcPct val="100000"/>
            </a:lnSpc>
            <a:spcBef>
              <a:spcPts val="0"/>
            </a:spcBef>
            <a:spcAft>
              <a:spcPts val="0"/>
            </a:spcAft>
            <a:buClrTx/>
            <a:buSzTx/>
            <a:buFontTx/>
            <a:buNone/>
            <a:def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defRPr>
          </a:pPr>
          <a:r>
            <a: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rPr>
            <a:t>14. Presupuesto de gastos. </a:t>
          </a:r>
        </a:p>
      </xdr:txBody>
    </xdr:sp>
    <xdr:clientData/>
  </xdr:twoCellAnchor>
  <xdr:twoCellAnchor>
    <xdr:from>
      <xdr:col>0</xdr:col>
      <xdr:colOff>117475</xdr:colOff>
      <xdr:row>0</xdr:row>
      <xdr:rowOff>111760</xdr:rowOff>
    </xdr:from>
    <xdr:to>
      <xdr:col>1</xdr:col>
      <xdr:colOff>707948</xdr:colOff>
      <xdr:row>4</xdr:row>
      <xdr:rowOff>111647</xdr:rowOff>
    </xdr:to>
    <xdr:pic>
      <xdr:nvPicPr>
        <xdr:cNvPr id="131" name="Logo Emelce.png" descr="Logo Emelce.png">
          <a:extLst>
            <a:ext uri="{FF2B5EF4-FFF2-40B4-BE49-F238E27FC236}">
              <a16:creationId xmlns:a16="http://schemas.microsoft.com/office/drawing/2014/main" id="{00000000-0008-0000-1000-000083000000}"/>
            </a:ext>
          </a:extLst>
        </xdr:cNvPr>
        <xdr:cNvPicPr>
          <a:picLocks noChangeAspect="1"/>
        </xdr:cNvPicPr>
      </xdr:nvPicPr>
      <xdr:blipFill>
        <a:blip xmlns:r="http://schemas.openxmlformats.org/officeDocument/2006/relationships" r:embed="rId1"/>
        <a:srcRect/>
        <a:stretch>
          <a:fillRect/>
        </a:stretch>
      </xdr:blipFill>
      <xdr:spPr>
        <a:xfrm>
          <a:off x="117475" y="111760"/>
          <a:ext cx="1415974" cy="761888"/>
        </a:xfrm>
        <a:prstGeom prst="rect">
          <a:avLst/>
        </a:prstGeom>
        <a:ln w="12700" cap="flat">
          <a:noFill/>
          <a:miter lim="400000"/>
        </a:ln>
        <a:effec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0</xdr:col>
      <xdr:colOff>0</xdr:colOff>
      <xdr:row>6</xdr:row>
      <xdr:rowOff>171577</xdr:rowOff>
    </xdr:from>
    <xdr:to>
      <xdr:col>28</xdr:col>
      <xdr:colOff>207010</xdr:colOff>
      <xdr:row>9</xdr:row>
      <xdr:rowOff>172593</xdr:rowOff>
    </xdr:to>
    <xdr:sp macro="" textlink="">
      <xdr:nvSpPr>
        <xdr:cNvPr id="133" name="11 Rectángulo">
          <a:extLst>
            <a:ext uri="{FF2B5EF4-FFF2-40B4-BE49-F238E27FC236}">
              <a16:creationId xmlns:a16="http://schemas.microsoft.com/office/drawing/2014/main" id="{00000000-0008-0000-1100-000085000000}"/>
            </a:ext>
          </a:extLst>
        </xdr:cNvPr>
        <xdr:cNvSpPr/>
      </xdr:nvSpPr>
      <xdr:spPr>
        <a:xfrm>
          <a:off x="-19050" y="1296162"/>
          <a:ext cx="33976312" cy="572517"/>
        </a:xfrm>
        <a:prstGeom prst="rect">
          <a:avLst/>
        </a:prstGeom>
        <a:solidFill>
          <a:srgbClr val="9DC3E6"/>
        </a:solidFill>
        <a:ln w="38100" cap="flat">
          <a:solidFill>
            <a:srgbClr val="002060"/>
          </a:solidFill>
          <a:prstDash val="solid"/>
          <a:miter lim="800000"/>
        </a:ln>
        <a:effectLst>
          <a:outerShdw blurRad="50800" dist="27940" dir="5400000" rotWithShape="0">
            <a:srgbClr val="000000">
              <a:alpha val="32000"/>
            </a:srgbClr>
          </a:outerShdw>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t">
          <a:spAutoFit/>
        </a:bodyPr>
        <a:lstStyle/>
        <a:p>
          <a:pPr marL="0" marR="0" indent="0" algn="ctr" defTabSz="457200" latinLnBrk="0">
            <a:lnSpc>
              <a:spcPct val="100000"/>
            </a:lnSpc>
            <a:spcBef>
              <a:spcPts val="0"/>
            </a:spcBef>
            <a:spcAft>
              <a:spcPts val="0"/>
            </a:spcAft>
            <a:buClrTx/>
            <a:buSzTx/>
            <a:buFontTx/>
            <a:buNone/>
            <a:def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defRPr>
          </a:pPr>
          <a:r>
            <a: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rPr>
            <a:t>15. flujo de caja. </a:t>
          </a:r>
        </a:p>
      </xdr:txBody>
    </xdr:sp>
    <xdr:clientData/>
  </xdr:twoCellAnchor>
  <xdr:twoCellAnchor>
    <xdr:from>
      <xdr:col>0</xdr:col>
      <xdr:colOff>167640</xdr:colOff>
      <xdr:row>0</xdr:row>
      <xdr:rowOff>48542</xdr:rowOff>
    </xdr:from>
    <xdr:to>
      <xdr:col>1</xdr:col>
      <xdr:colOff>304183</xdr:colOff>
      <xdr:row>5</xdr:row>
      <xdr:rowOff>124107</xdr:rowOff>
    </xdr:to>
    <xdr:pic>
      <xdr:nvPicPr>
        <xdr:cNvPr id="134" name="Logo Emelce.png" descr="Logo Emelce.png">
          <a:extLst>
            <a:ext uri="{FF2B5EF4-FFF2-40B4-BE49-F238E27FC236}">
              <a16:creationId xmlns:a16="http://schemas.microsoft.com/office/drawing/2014/main" id="{00000000-0008-0000-1100-000086000000}"/>
            </a:ext>
          </a:extLst>
        </xdr:cNvPr>
        <xdr:cNvPicPr>
          <a:picLocks noChangeAspect="1"/>
        </xdr:cNvPicPr>
      </xdr:nvPicPr>
      <xdr:blipFill>
        <a:blip xmlns:r="http://schemas.openxmlformats.org/officeDocument/2006/relationships" r:embed="rId1"/>
        <a:srcRect/>
        <a:stretch>
          <a:fillRect/>
        </a:stretch>
      </xdr:blipFill>
      <xdr:spPr>
        <a:xfrm>
          <a:off x="167639" y="48542"/>
          <a:ext cx="1876445" cy="1009651"/>
        </a:xfrm>
        <a:prstGeom prst="rect">
          <a:avLst/>
        </a:prstGeom>
        <a:ln w="12700" cap="flat">
          <a:noFill/>
          <a:miter lim="400000"/>
        </a:ln>
        <a:effec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6</xdr:row>
      <xdr:rowOff>171577</xdr:rowOff>
    </xdr:from>
    <xdr:to>
      <xdr:col>28</xdr:col>
      <xdr:colOff>207010</xdr:colOff>
      <xdr:row>9</xdr:row>
      <xdr:rowOff>172593</xdr:rowOff>
    </xdr:to>
    <xdr:sp macro="" textlink="">
      <xdr:nvSpPr>
        <xdr:cNvPr id="136" name="11 Rectángulo">
          <a:extLst>
            <a:ext uri="{FF2B5EF4-FFF2-40B4-BE49-F238E27FC236}">
              <a16:creationId xmlns:a16="http://schemas.microsoft.com/office/drawing/2014/main" id="{00000000-0008-0000-1200-000088000000}"/>
            </a:ext>
          </a:extLst>
        </xdr:cNvPr>
        <xdr:cNvSpPr/>
      </xdr:nvSpPr>
      <xdr:spPr>
        <a:xfrm>
          <a:off x="-19051" y="1296162"/>
          <a:ext cx="30064712" cy="572517"/>
        </a:xfrm>
        <a:prstGeom prst="rect">
          <a:avLst/>
        </a:prstGeom>
        <a:solidFill>
          <a:srgbClr val="9DC3E6"/>
        </a:solidFill>
        <a:ln w="38100" cap="flat">
          <a:solidFill>
            <a:srgbClr val="002060"/>
          </a:solidFill>
          <a:prstDash val="solid"/>
          <a:miter lim="800000"/>
        </a:ln>
        <a:effectLst>
          <a:outerShdw blurRad="50800" dist="27940" dir="5400000" rotWithShape="0">
            <a:srgbClr val="000000">
              <a:alpha val="32000"/>
            </a:srgbClr>
          </a:outerShdw>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t">
          <a:spAutoFit/>
        </a:bodyPr>
        <a:lstStyle/>
        <a:p>
          <a:pPr marL="0" marR="0" indent="0" algn="ctr" defTabSz="457200" latinLnBrk="0">
            <a:lnSpc>
              <a:spcPct val="100000"/>
            </a:lnSpc>
            <a:spcBef>
              <a:spcPts val="0"/>
            </a:spcBef>
            <a:spcAft>
              <a:spcPts val="0"/>
            </a:spcAft>
            <a:buClrTx/>
            <a:buSzTx/>
            <a:buFontTx/>
            <a:buNone/>
            <a:def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defRPr>
          </a:pPr>
          <a:r>
            <a: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rPr>
            <a:t>16. Presupuesto. </a:t>
          </a:r>
        </a:p>
      </xdr:txBody>
    </xdr:sp>
    <xdr:clientData/>
  </xdr:twoCellAnchor>
  <xdr:twoCellAnchor>
    <xdr:from>
      <xdr:col>0</xdr:col>
      <xdr:colOff>198120</xdr:colOff>
      <xdr:row>0</xdr:row>
      <xdr:rowOff>48542</xdr:rowOff>
    </xdr:from>
    <xdr:to>
      <xdr:col>1</xdr:col>
      <xdr:colOff>131463</xdr:colOff>
      <xdr:row>5</xdr:row>
      <xdr:rowOff>124107</xdr:rowOff>
    </xdr:to>
    <xdr:pic>
      <xdr:nvPicPr>
        <xdr:cNvPr id="137" name="Logo Emelce.png" descr="Logo Emelce.png">
          <a:extLst>
            <a:ext uri="{FF2B5EF4-FFF2-40B4-BE49-F238E27FC236}">
              <a16:creationId xmlns:a16="http://schemas.microsoft.com/office/drawing/2014/main" id="{00000000-0008-0000-1200-000089000000}"/>
            </a:ext>
          </a:extLst>
        </xdr:cNvPr>
        <xdr:cNvPicPr>
          <a:picLocks noChangeAspect="1"/>
        </xdr:cNvPicPr>
      </xdr:nvPicPr>
      <xdr:blipFill>
        <a:blip xmlns:r="http://schemas.openxmlformats.org/officeDocument/2006/relationships" r:embed="rId1"/>
        <a:srcRect/>
        <a:stretch>
          <a:fillRect/>
        </a:stretch>
      </xdr:blipFill>
      <xdr:spPr>
        <a:xfrm>
          <a:off x="198119" y="48542"/>
          <a:ext cx="1876445" cy="1009651"/>
        </a:xfrm>
        <a:prstGeom prst="rect">
          <a:avLst/>
        </a:prstGeom>
        <a:ln w="12700" cap="flat">
          <a:noFill/>
          <a:miter lim="400000"/>
        </a:ln>
        <a:effec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309880</xdr:colOff>
      <xdr:row>0</xdr:row>
      <xdr:rowOff>25400</xdr:rowOff>
    </xdr:from>
    <xdr:to>
      <xdr:col>2</xdr:col>
      <xdr:colOff>433723</xdr:colOff>
      <xdr:row>2</xdr:row>
      <xdr:rowOff>148590</xdr:rowOff>
    </xdr:to>
    <xdr:pic>
      <xdr:nvPicPr>
        <xdr:cNvPr id="6" name="Logo Emelce.png" descr="Logo Emelce.png">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a:stretch>
          <a:fillRect/>
        </a:stretch>
      </xdr:blipFill>
      <xdr:spPr>
        <a:xfrm>
          <a:off x="309879" y="25400"/>
          <a:ext cx="1876445" cy="1009650"/>
        </a:xfrm>
        <a:prstGeom prst="rect">
          <a:avLst/>
        </a:prstGeom>
        <a:ln w="12700" cap="flat">
          <a:noFill/>
          <a:miter lim="400000"/>
        </a:ln>
        <a:effectLst/>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6</xdr:row>
      <xdr:rowOff>19177</xdr:rowOff>
    </xdr:from>
    <xdr:to>
      <xdr:col>28</xdr:col>
      <xdr:colOff>207010</xdr:colOff>
      <xdr:row>9</xdr:row>
      <xdr:rowOff>20193</xdr:rowOff>
    </xdr:to>
    <xdr:sp macro="" textlink="">
      <xdr:nvSpPr>
        <xdr:cNvPr id="139" name="11 Rectángulo">
          <a:extLst>
            <a:ext uri="{FF2B5EF4-FFF2-40B4-BE49-F238E27FC236}">
              <a16:creationId xmlns:a16="http://schemas.microsoft.com/office/drawing/2014/main" id="{00000000-0008-0000-1300-00008B000000}"/>
            </a:ext>
          </a:extLst>
        </xdr:cNvPr>
        <xdr:cNvSpPr/>
      </xdr:nvSpPr>
      <xdr:spPr>
        <a:xfrm>
          <a:off x="-19050" y="1143762"/>
          <a:ext cx="35487612" cy="572517"/>
        </a:xfrm>
        <a:prstGeom prst="rect">
          <a:avLst/>
        </a:prstGeom>
        <a:solidFill>
          <a:srgbClr val="9DC3E6"/>
        </a:solidFill>
        <a:ln w="38100" cap="flat">
          <a:solidFill>
            <a:srgbClr val="002060"/>
          </a:solidFill>
          <a:prstDash val="solid"/>
          <a:miter lim="800000"/>
        </a:ln>
        <a:effectLst>
          <a:outerShdw blurRad="50800" dist="27940" dir="5400000" rotWithShape="0">
            <a:srgbClr val="000000">
              <a:alpha val="32000"/>
            </a:srgbClr>
          </a:outerShdw>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t">
          <a:spAutoFit/>
        </a:bodyPr>
        <a:lstStyle/>
        <a:p>
          <a:pPr marL="0" marR="0" indent="0" algn="ctr" defTabSz="457200" latinLnBrk="0">
            <a:lnSpc>
              <a:spcPct val="100000"/>
            </a:lnSpc>
            <a:spcBef>
              <a:spcPts val="0"/>
            </a:spcBef>
            <a:spcAft>
              <a:spcPts val="0"/>
            </a:spcAft>
            <a:buClrTx/>
            <a:buSzTx/>
            <a:buFontTx/>
            <a:buNone/>
            <a:def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defRPr>
          </a:pPr>
          <a:r>
            <a: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rPr>
            <a:t>17. Plan de inversiones. </a:t>
          </a:r>
        </a:p>
      </xdr:txBody>
    </xdr:sp>
    <xdr:clientData/>
  </xdr:twoCellAnchor>
  <xdr:twoCellAnchor>
    <xdr:from>
      <xdr:col>0</xdr:col>
      <xdr:colOff>79375</xdr:colOff>
      <xdr:row>0</xdr:row>
      <xdr:rowOff>75728</xdr:rowOff>
    </xdr:from>
    <xdr:to>
      <xdr:col>0</xdr:col>
      <xdr:colOff>1854585</xdr:colOff>
      <xdr:row>5</xdr:row>
      <xdr:rowOff>96824</xdr:rowOff>
    </xdr:to>
    <xdr:pic>
      <xdr:nvPicPr>
        <xdr:cNvPr id="140" name="Logo Emelce.png" descr="Logo Emelce.png">
          <a:extLst>
            <a:ext uri="{FF2B5EF4-FFF2-40B4-BE49-F238E27FC236}">
              <a16:creationId xmlns:a16="http://schemas.microsoft.com/office/drawing/2014/main" id="{00000000-0008-0000-1300-00008C000000}"/>
            </a:ext>
          </a:extLst>
        </xdr:cNvPr>
        <xdr:cNvPicPr>
          <a:picLocks noChangeAspect="1"/>
        </xdr:cNvPicPr>
      </xdr:nvPicPr>
      <xdr:blipFill>
        <a:blip xmlns:r="http://schemas.openxmlformats.org/officeDocument/2006/relationships" r:embed="rId1"/>
        <a:srcRect/>
        <a:stretch>
          <a:fillRect/>
        </a:stretch>
      </xdr:blipFill>
      <xdr:spPr>
        <a:xfrm>
          <a:off x="79374" y="75728"/>
          <a:ext cx="1775212" cy="955182"/>
        </a:xfrm>
        <a:prstGeom prst="rect">
          <a:avLst/>
        </a:prstGeom>
        <a:ln w="12700" cap="flat">
          <a:noFill/>
          <a:miter lim="400000"/>
        </a:ln>
        <a:effec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723900</xdr:colOff>
      <xdr:row>2</xdr:row>
      <xdr:rowOff>677941</xdr:rowOff>
    </xdr:from>
    <xdr:to>
      <xdr:col>15</xdr:col>
      <xdr:colOff>57150</xdr:colOff>
      <xdr:row>32</xdr:row>
      <xdr:rowOff>154701</xdr:rowOff>
    </xdr:to>
    <xdr:sp macro="" textlink="">
      <xdr:nvSpPr>
        <xdr:cNvPr id="8" name="Rectángulo 1">
          <a:extLst>
            <a:ext uri="{FF2B5EF4-FFF2-40B4-BE49-F238E27FC236}">
              <a16:creationId xmlns:a16="http://schemas.microsoft.com/office/drawing/2014/main" id="{00000000-0008-0000-0200-000008000000}"/>
            </a:ext>
          </a:extLst>
        </xdr:cNvPr>
        <xdr:cNvSpPr/>
      </xdr:nvSpPr>
      <xdr:spPr>
        <a:xfrm>
          <a:off x="723900" y="1182766"/>
          <a:ext cx="12477750" cy="5871211"/>
        </a:xfrm>
        <a:prstGeom prst="rect">
          <a:avLst/>
        </a:prstGeom>
        <a:solidFill>
          <a:srgbClr val="FFFFFF"/>
        </a:solidFill>
        <a:ln w="38100" cap="flat">
          <a:solidFill>
            <a:srgbClr val="002060"/>
          </a:solidFill>
          <a:prstDash val="solid"/>
          <a:miter lim="800000"/>
        </a:ln>
        <a:effectLst>
          <a:outerShdw blurRad="50800" dist="27940" dir="5400000" rotWithShape="0">
            <a:srgbClr val="000000">
              <a:alpha val="32000"/>
            </a:srgbClr>
          </a:outerShdw>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t">
          <a:noAutofit/>
        </a:bodyPr>
        <a:lstStyle/>
        <a:p>
          <a:pPr marL="0" marR="0" indent="0" algn="l" defTabSz="914400" latinLnBrk="0">
            <a:lnSpc>
              <a:spcPct val="100000"/>
            </a:lnSpc>
            <a:spcBef>
              <a:spcPts val="0"/>
            </a:spcBef>
            <a:spcAft>
              <a:spcPts val="0"/>
            </a:spcAft>
            <a:buClrTx/>
            <a:buSzTx/>
            <a:buFontTx/>
            <a:buNone/>
            <a:defRPr sz="1600" b="0" i="0" u="none" strike="noStrike" cap="none" spc="0" baseline="0">
              <a:solidFill>
                <a:srgbClr val="153553"/>
              </a:solidFill>
              <a:effectLst>
                <a:outerShdw blurRad="38100" dist="25400" dir="5400000" rotWithShape="0">
                  <a:srgbClr val="6E747A">
                    <a:alpha val="43000"/>
                  </a:srgbClr>
                </a:outerShdw>
              </a:effectLst>
              <a:uFillTx/>
              <a:latin typeface="Arial"/>
              <a:ea typeface="Arial"/>
              <a:cs typeface="Arial"/>
              <a:sym typeface="Arial"/>
            </a:defRPr>
          </a:pPr>
          <a:r>
            <a:rPr sz="1600" b="0" i="0" u="none" strike="noStrike" cap="none" spc="0" baseline="0">
              <a:solidFill>
                <a:srgbClr val="153553"/>
              </a:solidFill>
              <a:effectLst>
                <a:outerShdw blurRad="38100" dist="25400" dir="5400000" rotWithShape="0">
                  <a:srgbClr val="6E747A">
                    <a:alpha val="43000"/>
                  </a:srgbClr>
                </a:outerShdw>
              </a:effectLst>
              <a:uFillTx/>
              <a:latin typeface="Arial"/>
              <a:ea typeface="Arial"/>
              <a:cs typeface="Arial"/>
              <a:sym typeface="Arial"/>
            </a:rPr>
            <a:t>TABLA DE CONTENIDO</a:t>
          </a:r>
        </a:p>
        <a:p>
          <a:pPr marL="0" marR="0" indent="0" algn="l" defTabSz="914400" latinLnBrk="0">
            <a:lnSpc>
              <a:spcPct val="100000"/>
            </a:lnSpc>
            <a:spcBef>
              <a:spcPts val="0"/>
            </a:spcBef>
            <a:spcAft>
              <a:spcPts val="0"/>
            </a:spcAft>
            <a:buClrTx/>
            <a:buSzTx/>
            <a:buFontTx/>
            <a:buNone/>
            <a:defRPr sz="1600" b="0" i="0" u="none" strike="noStrike" cap="none" spc="0" baseline="0">
              <a:solidFill>
                <a:srgbClr val="153553"/>
              </a:solidFill>
              <a:effectLst>
                <a:outerShdw blurRad="38100" dist="25400" dir="5400000" rotWithShape="0">
                  <a:srgbClr val="6E747A">
                    <a:alpha val="43000"/>
                  </a:srgbClr>
                </a:outerShdw>
              </a:effectLst>
              <a:uFillTx/>
              <a:latin typeface="Arial"/>
              <a:ea typeface="Arial"/>
              <a:cs typeface="Arial"/>
              <a:sym typeface="Arial"/>
            </a:defRPr>
          </a:pPr>
          <a:endParaRPr sz="1600" b="0" i="0" u="none" strike="noStrike" cap="none" spc="0" baseline="0">
            <a:solidFill>
              <a:srgbClr val="153553"/>
            </a:solidFill>
            <a:effectLst>
              <a:outerShdw blurRad="38100" dist="25400" dir="5400000" rotWithShape="0">
                <a:srgbClr val="6E747A">
                  <a:alpha val="43000"/>
                </a:srgbClr>
              </a:outerShdw>
            </a:effectLst>
            <a:uFillTx/>
            <a:latin typeface="Arial"/>
            <a:ea typeface="Arial"/>
            <a:cs typeface="Arial"/>
            <a:sym typeface="Arial"/>
          </a:endParaRPr>
        </a:p>
        <a:p>
          <a:pPr marL="0" marR="0" indent="0" algn="l" defTabSz="914400" latinLnBrk="0">
            <a:lnSpc>
              <a:spcPct val="100000"/>
            </a:lnSpc>
            <a:spcBef>
              <a:spcPts val="0"/>
            </a:spcBef>
            <a:spcAft>
              <a:spcPts val="0"/>
            </a:spcAft>
            <a:buClrTx/>
            <a:buSzTx/>
            <a:buFontTx/>
            <a:buNone/>
            <a:defRPr sz="1600" b="0" i="0" u="none" strike="noStrike" cap="none" spc="0" baseline="0">
              <a:solidFill>
                <a:srgbClr val="153553"/>
              </a:solidFill>
              <a:effectLst>
                <a:outerShdw blurRad="38100" dist="25400" dir="5400000" rotWithShape="0">
                  <a:srgbClr val="6E747A">
                    <a:alpha val="43000"/>
                  </a:srgbClr>
                </a:outerShdw>
              </a:effectLst>
              <a:uFillTx/>
              <a:latin typeface="Arial"/>
              <a:ea typeface="Arial"/>
              <a:cs typeface="Arial"/>
              <a:sym typeface="Arial"/>
            </a:defRPr>
          </a:pPr>
          <a:endParaRPr sz="1600" b="0" i="0" u="none" strike="noStrike" cap="none" spc="0" baseline="0">
            <a:solidFill>
              <a:srgbClr val="153553"/>
            </a:solidFill>
            <a:effectLst>
              <a:outerShdw blurRad="38100" dist="25400" dir="5400000" rotWithShape="0">
                <a:srgbClr val="6E747A">
                  <a:alpha val="43000"/>
                </a:srgbClr>
              </a:outerShdw>
            </a:effectLst>
            <a:uFillTx/>
            <a:latin typeface="Arial"/>
            <a:ea typeface="Arial"/>
            <a:cs typeface="Arial"/>
            <a:sym typeface="Arial"/>
          </a:endParaRPr>
        </a:p>
        <a:p>
          <a:pPr marL="0" marR="0" indent="0" algn="l" defTabSz="914400" latinLnBrk="0">
            <a:lnSpc>
              <a:spcPct val="100000"/>
            </a:lnSpc>
            <a:spcBef>
              <a:spcPts val="0"/>
            </a:spcBef>
            <a:spcAft>
              <a:spcPts val="0"/>
            </a:spcAft>
            <a:buClrTx/>
            <a:buSzTx/>
            <a:buFontTx/>
            <a:buNone/>
            <a:def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defRPr>
          </a:pPr>
          <a:r>
            <a: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rPr>
            <a:t>1, PROPÓSITO</a:t>
          </a:r>
        </a:p>
        <a:p>
          <a:pPr marL="0" marR="0" indent="0" algn="l" defTabSz="914400" latinLnBrk="0">
            <a:lnSpc>
              <a:spcPct val="100000"/>
            </a:lnSpc>
            <a:spcBef>
              <a:spcPts val="0"/>
            </a:spcBef>
            <a:spcAft>
              <a:spcPts val="0"/>
            </a:spcAft>
            <a:buClrTx/>
            <a:buSzTx/>
            <a:buFontTx/>
            <a:buNone/>
            <a:def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defRPr>
          </a:pPr>
          <a:r>
            <a: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rPr>
            <a:t>2. ALCANCE</a:t>
          </a:r>
        </a:p>
        <a:p>
          <a:pPr marL="0" marR="0" indent="0" algn="l" defTabSz="914400" latinLnBrk="0">
            <a:lnSpc>
              <a:spcPct val="100000"/>
            </a:lnSpc>
            <a:spcBef>
              <a:spcPts val="0"/>
            </a:spcBef>
            <a:spcAft>
              <a:spcPts val="0"/>
            </a:spcAft>
            <a:buClrTx/>
            <a:buSzTx/>
            <a:buFontTx/>
            <a:buNone/>
            <a:def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defRPr>
          </a:pPr>
          <a:r>
            <a: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rPr>
            <a:t>3. CONTEXTO</a:t>
          </a:r>
        </a:p>
        <a:p>
          <a:pPr marL="0" marR="0" indent="0" algn="l" defTabSz="914400" latinLnBrk="0">
            <a:lnSpc>
              <a:spcPct val="100000"/>
            </a:lnSpc>
            <a:spcBef>
              <a:spcPts val="0"/>
            </a:spcBef>
            <a:spcAft>
              <a:spcPts val="0"/>
            </a:spcAft>
            <a:buClrTx/>
            <a:buSzTx/>
            <a:buFontTx/>
            <a:buNone/>
            <a:def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defRPr>
          </a:pPr>
          <a:r>
            <a: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rPr>
            <a:t>4. PLATAFORMA ESTRATÉGICA</a:t>
          </a:r>
        </a:p>
        <a:p>
          <a:pPr marL="0" marR="0" indent="0" algn="l" defTabSz="914400" latinLnBrk="0">
            <a:lnSpc>
              <a:spcPct val="100000"/>
            </a:lnSpc>
            <a:spcBef>
              <a:spcPts val="0"/>
            </a:spcBef>
            <a:spcAft>
              <a:spcPts val="0"/>
            </a:spcAft>
            <a:buClrTx/>
            <a:buSzTx/>
            <a:buFontTx/>
            <a:buNone/>
            <a:def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defRPr>
          </a:pPr>
          <a:r>
            <a: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rPr>
            <a:t>5. OBJETIVOS ESTRATÉGICOS.</a:t>
          </a:r>
        </a:p>
        <a:p>
          <a:pPr marL="0" marR="0" indent="0" algn="l" defTabSz="914400" latinLnBrk="0">
            <a:lnSpc>
              <a:spcPct val="100000"/>
            </a:lnSpc>
            <a:spcBef>
              <a:spcPts val="0"/>
            </a:spcBef>
            <a:spcAft>
              <a:spcPts val="0"/>
            </a:spcAft>
            <a:buClrTx/>
            <a:buSzTx/>
            <a:buFontTx/>
            <a:buNone/>
            <a:def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defRPr>
          </a:pPr>
          <a:r>
            <a: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rPr>
            <a:t>6. INTERRELACIÓN DE OBJETIVOS</a:t>
          </a:r>
        </a:p>
        <a:p>
          <a:pPr marL="0" marR="0" indent="0" algn="l" defTabSz="914400" latinLnBrk="0">
            <a:lnSpc>
              <a:spcPct val="100000"/>
            </a:lnSpc>
            <a:spcBef>
              <a:spcPts val="0"/>
            </a:spcBef>
            <a:spcAft>
              <a:spcPts val="0"/>
            </a:spcAft>
            <a:buClrTx/>
            <a:buSzTx/>
            <a:buFontTx/>
            <a:buNone/>
            <a:def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defRPr>
          </a:pPr>
          <a:r>
            <a: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rPr>
            <a:t>7. OBJETIVOS Y METAS</a:t>
          </a:r>
        </a:p>
        <a:p>
          <a:pPr marL="0" marR="0" indent="0" algn="l" defTabSz="914400" latinLnBrk="0">
            <a:lnSpc>
              <a:spcPct val="100000"/>
            </a:lnSpc>
            <a:spcBef>
              <a:spcPts val="0"/>
            </a:spcBef>
            <a:spcAft>
              <a:spcPts val="0"/>
            </a:spcAft>
            <a:buClrTx/>
            <a:buSzTx/>
            <a:buFontTx/>
            <a:buNone/>
            <a:def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defRPr>
          </a:pPr>
          <a:r>
            <a: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rPr>
            <a:t>8. LINEAMIENTO DE INDICADORES PARA ALCANZAR LOS OBJETIVOS</a:t>
          </a:r>
        </a:p>
        <a:p>
          <a:pPr marL="0" marR="0" indent="0" algn="l" defTabSz="914400" latinLnBrk="0">
            <a:lnSpc>
              <a:spcPct val="100000"/>
            </a:lnSpc>
            <a:spcBef>
              <a:spcPts val="0"/>
            </a:spcBef>
            <a:spcAft>
              <a:spcPts val="0"/>
            </a:spcAft>
            <a:buClrTx/>
            <a:buSzTx/>
            <a:buFontTx/>
            <a:buNone/>
            <a:def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defRPr>
          </a:pPr>
          <a:r>
            <a: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rPr>
            <a:t>9. DOFA</a:t>
          </a:r>
        </a:p>
        <a:p>
          <a:pPr marL="0" marR="0" indent="0" algn="l" defTabSz="914400" latinLnBrk="0">
            <a:lnSpc>
              <a:spcPct val="100000"/>
            </a:lnSpc>
            <a:spcBef>
              <a:spcPts val="0"/>
            </a:spcBef>
            <a:spcAft>
              <a:spcPts val="0"/>
            </a:spcAft>
            <a:buClrTx/>
            <a:buSzTx/>
            <a:buFontTx/>
            <a:buNone/>
            <a:def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defRPr>
          </a:pPr>
          <a:r>
            <a: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rPr>
            <a:t>10. RELACIÓN DOFA</a:t>
          </a:r>
        </a:p>
        <a:p>
          <a:pPr marL="0" marR="0" indent="0" algn="l" defTabSz="914400" latinLnBrk="0">
            <a:lnSpc>
              <a:spcPct val="100000"/>
            </a:lnSpc>
            <a:spcBef>
              <a:spcPts val="0"/>
            </a:spcBef>
            <a:spcAft>
              <a:spcPts val="0"/>
            </a:spcAft>
            <a:buClrTx/>
            <a:buSzTx/>
            <a:buFontTx/>
            <a:buNone/>
            <a:def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defRPr>
          </a:pPr>
          <a:r>
            <a: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rPr>
            <a:t>11. CRONOGRAMA PLAN ESTRATÉGICO. </a:t>
          </a:r>
        </a:p>
        <a:p>
          <a:pPr marL="0" marR="0" indent="0" algn="l" defTabSz="914400" latinLnBrk="0">
            <a:lnSpc>
              <a:spcPct val="100000"/>
            </a:lnSpc>
            <a:spcBef>
              <a:spcPts val="0"/>
            </a:spcBef>
            <a:spcAft>
              <a:spcPts val="0"/>
            </a:spcAft>
            <a:buClrTx/>
            <a:buSzTx/>
            <a:buFontTx/>
            <a:buNone/>
            <a:def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defRPr>
          </a:pPr>
          <a:r>
            <a: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rPr>
            <a:t>12. PROYECCIÓN DE VENTAS.</a:t>
          </a:r>
        </a:p>
        <a:p>
          <a:pPr marL="0" marR="0" indent="0" algn="l" defTabSz="914400" latinLnBrk="0">
            <a:lnSpc>
              <a:spcPct val="100000"/>
            </a:lnSpc>
            <a:spcBef>
              <a:spcPts val="0"/>
            </a:spcBef>
            <a:spcAft>
              <a:spcPts val="0"/>
            </a:spcAft>
            <a:buClrTx/>
            <a:buSzTx/>
            <a:buFontTx/>
            <a:buNone/>
            <a:def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defRPr>
          </a:pPr>
          <a:r>
            <a: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rPr>
            <a:t>13. PRESUPUESTO DE INGRESOS.</a:t>
          </a:r>
        </a:p>
        <a:p>
          <a:pPr marL="0" marR="0" indent="0" algn="l" defTabSz="914400" latinLnBrk="0">
            <a:lnSpc>
              <a:spcPct val="100000"/>
            </a:lnSpc>
            <a:spcBef>
              <a:spcPts val="0"/>
            </a:spcBef>
            <a:spcAft>
              <a:spcPts val="0"/>
            </a:spcAft>
            <a:buClrTx/>
            <a:buSzTx/>
            <a:buFontTx/>
            <a:buNone/>
            <a:def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defRPr>
          </a:pPr>
          <a:r>
            <a: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rPr>
            <a:t>14. PRESUPUESTO DE GASTOS.</a:t>
          </a:r>
        </a:p>
        <a:p>
          <a:pPr marL="0" marR="0" indent="0" algn="l" defTabSz="914400" latinLnBrk="0">
            <a:lnSpc>
              <a:spcPct val="100000"/>
            </a:lnSpc>
            <a:spcBef>
              <a:spcPts val="0"/>
            </a:spcBef>
            <a:spcAft>
              <a:spcPts val="0"/>
            </a:spcAft>
            <a:buClrTx/>
            <a:buSzTx/>
            <a:buFontTx/>
            <a:buNone/>
            <a:def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defRPr>
          </a:pPr>
          <a:r>
            <a: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rPr>
            <a:t>15. FLUJO DE CAJA.</a:t>
          </a:r>
        </a:p>
        <a:p>
          <a:pPr marL="0" marR="0" indent="0" algn="l" defTabSz="914400" latinLnBrk="0">
            <a:lnSpc>
              <a:spcPct val="100000"/>
            </a:lnSpc>
            <a:spcBef>
              <a:spcPts val="0"/>
            </a:spcBef>
            <a:spcAft>
              <a:spcPts val="0"/>
            </a:spcAft>
            <a:buClrTx/>
            <a:buSzTx/>
            <a:buFontTx/>
            <a:buNone/>
            <a:def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defRPr>
          </a:pPr>
          <a:r>
            <a: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rPr>
            <a:t>16. PRESUPUESTO.</a:t>
          </a:r>
        </a:p>
        <a:p>
          <a:pPr marL="0" marR="0" indent="0" algn="l" defTabSz="914400" latinLnBrk="0">
            <a:lnSpc>
              <a:spcPct val="100000"/>
            </a:lnSpc>
            <a:spcBef>
              <a:spcPts val="0"/>
            </a:spcBef>
            <a:spcAft>
              <a:spcPts val="0"/>
            </a:spcAft>
            <a:buClrTx/>
            <a:buSzTx/>
            <a:buFontTx/>
            <a:buNone/>
            <a:def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defRPr>
          </a:pPr>
          <a:r>
            <a:rPr sz="1600" b="0" i="0" u="none" strike="noStrike" cap="none" spc="0" baseline="0">
              <a:solidFill>
                <a:srgbClr val="153553"/>
              </a:solidFill>
              <a:effectLst>
                <a:outerShdw blurRad="38100" dist="25400" dir="5400000" rotWithShape="0">
                  <a:srgbClr val="6E747A">
                    <a:alpha val="43000"/>
                  </a:srgbClr>
                </a:outerShdw>
              </a:effectLst>
              <a:uFillTx/>
              <a:latin typeface="Century Gothic"/>
              <a:ea typeface="Century Gothic"/>
              <a:cs typeface="Century Gothic"/>
              <a:sym typeface="Century Gothic"/>
            </a:rPr>
            <a:t>17. PLAN DE INVERSIONES.</a:t>
          </a:r>
        </a:p>
      </xdr:txBody>
    </xdr:sp>
    <xdr:clientData/>
  </xdr:twoCellAnchor>
  <xdr:twoCellAnchor>
    <xdr:from>
      <xdr:col>0</xdr:col>
      <xdr:colOff>857250</xdr:colOff>
      <xdr:row>3</xdr:row>
      <xdr:rowOff>220233</xdr:rowOff>
    </xdr:from>
    <xdr:to>
      <xdr:col>15</xdr:col>
      <xdr:colOff>98425</xdr:colOff>
      <xdr:row>6</xdr:row>
      <xdr:rowOff>154574</xdr:rowOff>
    </xdr:to>
    <xdr:sp macro="" textlink="">
      <xdr:nvSpPr>
        <xdr:cNvPr id="9" name="11 Rectángulo">
          <a:extLst>
            <a:ext uri="{FF2B5EF4-FFF2-40B4-BE49-F238E27FC236}">
              <a16:creationId xmlns:a16="http://schemas.microsoft.com/office/drawing/2014/main" id="{00000000-0008-0000-0200-000009000000}"/>
            </a:ext>
          </a:extLst>
        </xdr:cNvPr>
        <xdr:cNvSpPr/>
      </xdr:nvSpPr>
      <xdr:spPr>
        <a:xfrm>
          <a:off x="857250" y="1528333"/>
          <a:ext cx="12385675" cy="572517"/>
        </a:xfrm>
        <a:prstGeom prst="rect">
          <a:avLst/>
        </a:prstGeom>
        <a:solidFill>
          <a:srgbClr val="9DC3E6"/>
        </a:solidFill>
        <a:ln w="38100" cap="flat">
          <a:solidFill>
            <a:srgbClr val="002060"/>
          </a:solidFill>
          <a:prstDash val="solid"/>
          <a:miter lim="800000"/>
        </a:ln>
        <a:effectLst>
          <a:outerShdw blurRad="50800" dist="27940" dir="5400000" rotWithShape="0">
            <a:srgbClr val="000000">
              <a:alpha val="32000"/>
            </a:srgbClr>
          </a:outerShdw>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t">
          <a:spAutoFit/>
        </a:bodyPr>
        <a:lstStyle/>
        <a:p>
          <a:pPr marL="0" marR="0" indent="0" algn="ctr" defTabSz="457200" latinLnBrk="0">
            <a:lnSpc>
              <a:spcPct val="100000"/>
            </a:lnSpc>
            <a:spcBef>
              <a:spcPts val="0"/>
            </a:spcBef>
            <a:spcAft>
              <a:spcPts val="0"/>
            </a:spcAft>
            <a:buClrTx/>
            <a:buSzTx/>
            <a:buFontTx/>
            <a:buNone/>
            <a:def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defRPr>
          </a:pPr>
          <a:r>
            <a: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rPr>
            <a:t>Tabla de contenido</a:t>
          </a:r>
        </a:p>
      </xdr:txBody>
    </xdr:sp>
    <xdr:clientData/>
  </xdr:twoCellAnchor>
  <xdr:twoCellAnchor>
    <xdr:from>
      <xdr:col>0</xdr:col>
      <xdr:colOff>309880</xdr:colOff>
      <xdr:row>0</xdr:row>
      <xdr:rowOff>25400</xdr:rowOff>
    </xdr:from>
    <xdr:to>
      <xdr:col>2</xdr:col>
      <xdr:colOff>433723</xdr:colOff>
      <xdr:row>2</xdr:row>
      <xdr:rowOff>530225</xdr:rowOff>
    </xdr:to>
    <xdr:pic>
      <xdr:nvPicPr>
        <xdr:cNvPr id="10" name="Logo Emelce.png" descr="Logo Emelce.png">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rcRect/>
        <a:stretch>
          <a:fillRect/>
        </a:stretch>
      </xdr:blipFill>
      <xdr:spPr>
        <a:xfrm>
          <a:off x="309879" y="25400"/>
          <a:ext cx="1876445" cy="1009650"/>
        </a:xfrm>
        <a:prstGeom prst="rect">
          <a:avLst/>
        </a:prstGeom>
        <a:ln w="12700" cap="flat">
          <a:noFill/>
          <a:miter lim="400000"/>
        </a:ln>
        <a:effec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750570</xdr:colOff>
      <xdr:row>4</xdr:row>
      <xdr:rowOff>20050</xdr:rowOff>
    </xdr:from>
    <xdr:to>
      <xdr:col>14</xdr:col>
      <xdr:colOff>788670</xdr:colOff>
      <xdr:row>7</xdr:row>
      <xdr:rowOff>21066</xdr:rowOff>
    </xdr:to>
    <xdr:sp macro="" textlink="">
      <xdr:nvSpPr>
        <xdr:cNvPr id="12" name="11 Rectángulo">
          <a:extLst>
            <a:ext uri="{FF2B5EF4-FFF2-40B4-BE49-F238E27FC236}">
              <a16:creationId xmlns:a16="http://schemas.microsoft.com/office/drawing/2014/main" id="{00000000-0008-0000-0300-00000C000000}"/>
            </a:ext>
          </a:extLst>
        </xdr:cNvPr>
        <xdr:cNvSpPr/>
      </xdr:nvSpPr>
      <xdr:spPr>
        <a:xfrm>
          <a:off x="750569" y="1512935"/>
          <a:ext cx="12306301" cy="572517"/>
        </a:xfrm>
        <a:prstGeom prst="rect">
          <a:avLst/>
        </a:prstGeom>
        <a:solidFill>
          <a:srgbClr val="9DC3E6"/>
        </a:solidFill>
        <a:ln w="38100" cap="flat">
          <a:solidFill>
            <a:srgbClr val="002060"/>
          </a:solidFill>
          <a:prstDash val="solid"/>
          <a:miter lim="800000"/>
        </a:ln>
        <a:effectLst>
          <a:outerShdw blurRad="50800" dist="27940" dir="5400000" rotWithShape="0">
            <a:srgbClr val="000000">
              <a:alpha val="32000"/>
            </a:srgbClr>
          </a:outerShdw>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t">
          <a:spAutoFit/>
        </a:bodyPr>
        <a:lstStyle/>
        <a:p>
          <a:pPr marL="0" marR="0" indent="0" algn="ctr" defTabSz="457200" latinLnBrk="0">
            <a:lnSpc>
              <a:spcPct val="100000"/>
            </a:lnSpc>
            <a:spcBef>
              <a:spcPts val="0"/>
            </a:spcBef>
            <a:spcAft>
              <a:spcPts val="0"/>
            </a:spcAft>
            <a:buClrTx/>
            <a:buSzTx/>
            <a:buFontTx/>
            <a:buNone/>
            <a:def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defRPr>
          </a:pPr>
          <a:r>
            <a: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rPr>
            <a:t>I. Propósito.</a:t>
          </a:r>
        </a:p>
      </xdr:txBody>
    </xdr:sp>
    <xdr:clientData/>
  </xdr:twoCellAnchor>
  <xdr:twoCellAnchor>
    <xdr:from>
      <xdr:col>1</xdr:col>
      <xdr:colOff>9524</xdr:colOff>
      <xdr:row>7</xdr:row>
      <xdr:rowOff>57388</xdr:rowOff>
    </xdr:from>
    <xdr:to>
      <xdr:col>14</xdr:col>
      <xdr:colOff>777239</xdr:colOff>
      <xdr:row>29</xdr:row>
      <xdr:rowOff>171688</xdr:rowOff>
    </xdr:to>
    <xdr:grpSp>
      <xdr:nvGrpSpPr>
        <xdr:cNvPr id="15" name="CuadroTexto 2">
          <a:extLst>
            <a:ext uri="{FF2B5EF4-FFF2-40B4-BE49-F238E27FC236}">
              <a16:creationId xmlns:a16="http://schemas.microsoft.com/office/drawing/2014/main" id="{00000000-0008-0000-0300-00000F000000}"/>
            </a:ext>
          </a:extLst>
        </xdr:cNvPr>
        <xdr:cNvGrpSpPr/>
      </xdr:nvGrpSpPr>
      <xdr:grpSpPr>
        <a:xfrm>
          <a:off x="771524" y="2114788"/>
          <a:ext cx="10654665" cy="4305300"/>
          <a:chOff x="0" y="0"/>
          <a:chExt cx="12159614" cy="4305300"/>
        </a:xfrm>
      </xdr:grpSpPr>
      <xdr:sp macro="" textlink="">
        <xdr:nvSpPr>
          <xdr:cNvPr id="13" name="Rectángulo">
            <a:extLst>
              <a:ext uri="{FF2B5EF4-FFF2-40B4-BE49-F238E27FC236}">
                <a16:creationId xmlns:a16="http://schemas.microsoft.com/office/drawing/2014/main" id="{00000000-0008-0000-0300-00000D000000}"/>
              </a:ext>
            </a:extLst>
          </xdr:cNvPr>
          <xdr:cNvSpPr/>
        </xdr:nvSpPr>
        <xdr:spPr>
          <a:xfrm>
            <a:off x="-1" y="0"/>
            <a:ext cx="12159616" cy="4305300"/>
          </a:xfrm>
          <a:prstGeom prst="rect">
            <a:avLst/>
          </a:prstGeom>
          <a:solidFill>
            <a:srgbClr val="FFFFFF"/>
          </a:solidFill>
          <a:ln w="38100" cap="flat">
            <a:solidFill>
              <a:srgbClr val="002060"/>
            </a:solidFill>
            <a:prstDash val="solid"/>
            <a:miter lim="800000"/>
          </a:ln>
          <a:effectLst>
            <a:outerShdw blurRad="50800" dist="27940" dir="5400000" rotWithShape="0">
              <a:srgbClr val="000000">
                <a:alpha val="32000"/>
              </a:srgbClr>
            </a:outerShdw>
          </a:effectLst>
        </xdr:spPr>
        <xdr:txBody>
          <a:bodyPr/>
          <a:lstStyle/>
          <a:p>
            <a:endParaRPr/>
          </a:p>
        </xdr:txBody>
      </xdr:sp>
      <xdr:sp macro="" textlink="">
        <xdr:nvSpPr>
          <xdr:cNvPr id="14" name="El proposito del Plan de Gestion y Resultados de la Empresa de Energia del Guainia EMELCE S.A ESP es establecer un marco estrategico que guie la gestion Empresarial de la Entidad , definiendo objetivos, metas e indicadores para mejorar el desempeño y asi">
            <a:extLst>
              <a:ext uri="{FF2B5EF4-FFF2-40B4-BE49-F238E27FC236}">
                <a16:creationId xmlns:a16="http://schemas.microsoft.com/office/drawing/2014/main" id="{00000000-0008-0000-0300-00000E000000}"/>
              </a:ext>
            </a:extLst>
          </xdr:cNvPr>
          <xdr:cNvSpPr txBox="1"/>
        </xdr:nvSpPr>
        <xdr:spPr>
          <a:xfrm>
            <a:off x="45719" y="1248307"/>
            <a:ext cx="12068176" cy="1808686"/>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ctr">
            <a:spAutoFit/>
          </a:bodyPr>
          <a:lstStyle/>
          <a:p>
            <a:pPr marL="0" marR="0" indent="0" algn="ctr" defTabSz="914400" latinLnBrk="0">
              <a:lnSpc>
                <a:spcPct val="100000"/>
              </a:lnSpc>
              <a:spcBef>
                <a:spcPts val="0"/>
              </a:spcBef>
              <a:spcAft>
                <a:spcPts val="0"/>
              </a:spcAft>
              <a:buClrTx/>
              <a:buSzTx/>
              <a:buFontTx/>
              <a:buNone/>
              <a:defRPr sz="1200" b="0" i="0" u="none" strike="noStrike" cap="none" spc="0" baseline="0">
                <a:solidFill>
                  <a:srgbClr val="000000"/>
                </a:solidFill>
                <a:uFillTx/>
                <a:latin typeface="Century Gothic"/>
                <a:ea typeface="Century Gothic"/>
                <a:cs typeface="Century Gothic"/>
                <a:sym typeface="Century Gothic"/>
              </a:defRPr>
            </a:pPr>
            <a:r>
              <a:rPr sz="1200" b="0" i="0" u="none" strike="noStrike" cap="none" spc="0" baseline="0">
                <a:solidFill>
                  <a:srgbClr val="000000"/>
                </a:solidFill>
                <a:uFillTx/>
                <a:latin typeface="Century Gothic"/>
                <a:ea typeface="Century Gothic"/>
                <a:cs typeface="Century Gothic"/>
                <a:sym typeface="Century Gothic"/>
              </a:rPr>
              <a:t>El proposito del Plan de Gestion y Resultados de la Empresa de Energia del Guainia EMELCE S.A ESP es establecer un marco estrategico que guie la gestion Empresarial de la Entidad , definiendo objetivos, metas e indicadores para mejorar el desempeño y asi alcanzar los resultados propuestos.</a:t>
            </a:r>
          </a:p>
          <a:p>
            <a:pPr marL="0" marR="0" indent="0" algn="ctr" defTabSz="914400" latinLnBrk="0">
              <a:lnSpc>
                <a:spcPct val="100000"/>
              </a:lnSpc>
              <a:spcBef>
                <a:spcPts val="0"/>
              </a:spcBef>
              <a:spcAft>
                <a:spcPts val="0"/>
              </a:spcAft>
              <a:buClrTx/>
              <a:buSzTx/>
              <a:buFontTx/>
              <a:buNone/>
              <a:defRPr sz="1200" b="0" i="0" u="none" strike="noStrike" cap="none" spc="0" baseline="0">
                <a:solidFill>
                  <a:srgbClr val="000000"/>
                </a:solidFill>
                <a:uFillTx/>
                <a:latin typeface="Century Gothic"/>
                <a:ea typeface="Century Gothic"/>
                <a:cs typeface="Century Gothic"/>
                <a:sym typeface="Century Gothic"/>
              </a:defRPr>
            </a:pPr>
            <a:endParaRPr sz="1200" b="0" i="0" u="none" strike="noStrike" cap="none" spc="0" baseline="0">
              <a:solidFill>
                <a:srgbClr val="000000"/>
              </a:solidFill>
              <a:uFillTx/>
              <a:latin typeface="Century Gothic"/>
              <a:ea typeface="Century Gothic"/>
              <a:cs typeface="Century Gothic"/>
              <a:sym typeface="Century Gothic"/>
            </a:endParaRPr>
          </a:p>
          <a:p>
            <a:pPr marL="0" marR="0" indent="0" algn="ctr" defTabSz="914400" latinLnBrk="0">
              <a:lnSpc>
                <a:spcPct val="100000"/>
              </a:lnSpc>
              <a:spcBef>
                <a:spcPts val="0"/>
              </a:spcBef>
              <a:spcAft>
                <a:spcPts val="0"/>
              </a:spcAft>
              <a:buClrTx/>
              <a:buSzTx/>
              <a:buFontTx/>
              <a:buNone/>
              <a:defRPr sz="1200" b="0" i="0" u="none" strike="noStrike" cap="none" spc="0" baseline="0">
                <a:solidFill>
                  <a:srgbClr val="000000"/>
                </a:solidFill>
                <a:uFillTx/>
                <a:latin typeface="Century Gothic"/>
                <a:ea typeface="Century Gothic"/>
                <a:cs typeface="Century Gothic"/>
                <a:sym typeface="Century Gothic"/>
              </a:defRPr>
            </a:pPr>
            <a:r>
              <a:rPr sz="1200" b="0" i="0" u="none" strike="noStrike" cap="none" spc="0" baseline="0">
                <a:solidFill>
                  <a:srgbClr val="000000"/>
                </a:solidFill>
                <a:uFillTx/>
                <a:latin typeface="Century Gothic"/>
                <a:ea typeface="Century Gothic"/>
                <a:cs typeface="Century Gothic"/>
                <a:sym typeface="Century Gothic"/>
              </a:rPr>
              <a:t>Así las cosas, el PGR ajustado para el periodo 2025-2028 se realizó con el objetivo de evaluar la situación actual de la empresa y realizar la proyección hacia la gestión integral deseada, mediante el cumplimiento de los Objetivos Estratégicos y  Estrategias que permitirán a través de las metas programadas a corto, mediano y largo plazo, direccionar integralmente la prestación de los servicios públicos Energia y el fortalecimiento de todas las partes interesadas de la organización. </a:t>
            </a:r>
          </a:p>
        </xdr:txBody>
      </xdr:sp>
    </xdr:grpSp>
    <xdr:clientData/>
  </xdr:twoCellAnchor>
  <xdr:twoCellAnchor>
    <xdr:from>
      <xdr:col>0</xdr:col>
      <xdr:colOff>309880</xdr:colOff>
      <xdr:row>0</xdr:row>
      <xdr:rowOff>25400</xdr:rowOff>
    </xdr:from>
    <xdr:to>
      <xdr:col>2</xdr:col>
      <xdr:colOff>433723</xdr:colOff>
      <xdr:row>2</xdr:row>
      <xdr:rowOff>530225</xdr:rowOff>
    </xdr:to>
    <xdr:pic>
      <xdr:nvPicPr>
        <xdr:cNvPr id="16" name="Logo Emelce.png" descr="Logo Emelce.png">
          <a:extLst>
            <a:ext uri="{FF2B5EF4-FFF2-40B4-BE49-F238E27FC236}">
              <a16:creationId xmlns:a16="http://schemas.microsoft.com/office/drawing/2014/main" id="{00000000-0008-0000-0300-000010000000}"/>
            </a:ext>
          </a:extLst>
        </xdr:cNvPr>
        <xdr:cNvPicPr>
          <a:picLocks noChangeAspect="1"/>
        </xdr:cNvPicPr>
      </xdr:nvPicPr>
      <xdr:blipFill>
        <a:blip xmlns:r="http://schemas.openxmlformats.org/officeDocument/2006/relationships" r:embed="rId1"/>
        <a:srcRect/>
        <a:stretch>
          <a:fillRect/>
        </a:stretch>
      </xdr:blipFill>
      <xdr:spPr>
        <a:xfrm>
          <a:off x="309879" y="25400"/>
          <a:ext cx="1876445" cy="1009650"/>
        </a:xfrm>
        <a:prstGeom prst="rect">
          <a:avLst/>
        </a:prstGeom>
        <a:ln w="12700" cap="flat">
          <a:noFill/>
          <a:miter lim="400000"/>
        </a:ln>
        <a:effec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750570</xdr:colOff>
      <xdr:row>4</xdr:row>
      <xdr:rowOff>20129</xdr:rowOff>
    </xdr:from>
    <xdr:to>
      <xdr:col>14</xdr:col>
      <xdr:colOff>788670</xdr:colOff>
      <xdr:row>7</xdr:row>
      <xdr:rowOff>21145</xdr:rowOff>
    </xdr:to>
    <xdr:sp macro="" textlink="">
      <xdr:nvSpPr>
        <xdr:cNvPr id="18" name="11 Rectángulo">
          <a:extLst>
            <a:ext uri="{FF2B5EF4-FFF2-40B4-BE49-F238E27FC236}">
              <a16:creationId xmlns:a16="http://schemas.microsoft.com/office/drawing/2014/main" id="{00000000-0008-0000-0400-000012000000}"/>
            </a:ext>
          </a:extLst>
        </xdr:cNvPr>
        <xdr:cNvSpPr/>
      </xdr:nvSpPr>
      <xdr:spPr>
        <a:xfrm>
          <a:off x="750569" y="1511109"/>
          <a:ext cx="12306301" cy="572517"/>
        </a:xfrm>
        <a:prstGeom prst="rect">
          <a:avLst/>
        </a:prstGeom>
        <a:solidFill>
          <a:srgbClr val="9DC3E6"/>
        </a:solidFill>
        <a:ln w="38100" cap="flat">
          <a:solidFill>
            <a:srgbClr val="002060"/>
          </a:solidFill>
          <a:prstDash val="solid"/>
          <a:miter lim="800000"/>
        </a:ln>
        <a:effectLst>
          <a:outerShdw blurRad="50800" dist="27940" dir="5400000" rotWithShape="0">
            <a:srgbClr val="000000">
              <a:alpha val="32000"/>
            </a:srgbClr>
          </a:outerShdw>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t">
          <a:spAutoFit/>
        </a:bodyPr>
        <a:lstStyle/>
        <a:p>
          <a:pPr marL="0" marR="0" indent="0" algn="ctr" defTabSz="457200" latinLnBrk="0">
            <a:lnSpc>
              <a:spcPct val="100000"/>
            </a:lnSpc>
            <a:spcBef>
              <a:spcPts val="0"/>
            </a:spcBef>
            <a:spcAft>
              <a:spcPts val="0"/>
            </a:spcAft>
            <a:buClrTx/>
            <a:buSzTx/>
            <a:buFontTx/>
            <a:buNone/>
            <a:def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defRPr>
          </a:pPr>
          <a:r>
            <a: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rPr>
            <a:t>2. Alcance.</a:t>
          </a:r>
        </a:p>
      </xdr:txBody>
    </xdr:sp>
    <xdr:clientData/>
  </xdr:twoCellAnchor>
  <xdr:twoCellAnchor>
    <xdr:from>
      <xdr:col>1</xdr:col>
      <xdr:colOff>9524</xdr:colOff>
      <xdr:row>7</xdr:row>
      <xdr:rowOff>57467</xdr:rowOff>
    </xdr:from>
    <xdr:to>
      <xdr:col>14</xdr:col>
      <xdr:colOff>777239</xdr:colOff>
      <xdr:row>29</xdr:row>
      <xdr:rowOff>171767</xdr:rowOff>
    </xdr:to>
    <xdr:grpSp>
      <xdr:nvGrpSpPr>
        <xdr:cNvPr id="21" name="CuadroTexto 5">
          <a:extLst>
            <a:ext uri="{FF2B5EF4-FFF2-40B4-BE49-F238E27FC236}">
              <a16:creationId xmlns:a16="http://schemas.microsoft.com/office/drawing/2014/main" id="{00000000-0008-0000-0400-000015000000}"/>
            </a:ext>
          </a:extLst>
        </xdr:cNvPr>
        <xdr:cNvGrpSpPr/>
      </xdr:nvGrpSpPr>
      <xdr:grpSpPr>
        <a:xfrm>
          <a:off x="771524" y="2114867"/>
          <a:ext cx="10654665" cy="4305300"/>
          <a:chOff x="0" y="0"/>
          <a:chExt cx="12159614" cy="4305300"/>
        </a:xfrm>
      </xdr:grpSpPr>
      <xdr:sp macro="" textlink="">
        <xdr:nvSpPr>
          <xdr:cNvPr id="19" name="Rectángulo">
            <a:extLst>
              <a:ext uri="{FF2B5EF4-FFF2-40B4-BE49-F238E27FC236}">
                <a16:creationId xmlns:a16="http://schemas.microsoft.com/office/drawing/2014/main" id="{00000000-0008-0000-0400-000013000000}"/>
              </a:ext>
            </a:extLst>
          </xdr:cNvPr>
          <xdr:cNvSpPr/>
        </xdr:nvSpPr>
        <xdr:spPr>
          <a:xfrm>
            <a:off x="-1" y="0"/>
            <a:ext cx="12159616" cy="4305300"/>
          </a:xfrm>
          <a:prstGeom prst="rect">
            <a:avLst/>
          </a:prstGeom>
          <a:solidFill>
            <a:srgbClr val="FFFFFF"/>
          </a:solidFill>
          <a:ln w="38100" cap="flat">
            <a:solidFill>
              <a:srgbClr val="002060"/>
            </a:solidFill>
            <a:prstDash val="solid"/>
            <a:miter lim="800000"/>
          </a:ln>
          <a:effectLst>
            <a:outerShdw blurRad="50800" dist="27940" dir="5400000" rotWithShape="0">
              <a:srgbClr val="000000">
                <a:alpha val="32000"/>
              </a:srgbClr>
            </a:outerShdw>
          </a:effectLst>
        </xdr:spPr>
        <xdr:txBody>
          <a:bodyPr/>
          <a:lstStyle/>
          <a:p>
            <a:endParaRPr/>
          </a:p>
        </xdr:txBody>
      </xdr:sp>
      <xdr:sp macro="" textlink="">
        <xdr:nvSpPr>
          <xdr:cNvPr id="20" name="Este plan contempla los programas, politicas,indicadores de Gestion, proyectos y actividades a desarrollar por EMELCE SA. ESP, para cumplir con la misión, visión y objetivos estratégicos, durante  el periodo 2025 – 2028.">
            <a:extLst>
              <a:ext uri="{FF2B5EF4-FFF2-40B4-BE49-F238E27FC236}">
                <a16:creationId xmlns:a16="http://schemas.microsoft.com/office/drawing/2014/main" id="{00000000-0008-0000-0400-000014000000}"/>
              </a:ext>
            </a:extLst>
          </xdr:cNvPr>
          <xdr:cNvSpPr txBox="1"/>
        </xdr:nvSpPr>
        <xdr:spPr>
          <a:xfrm>
            <a:off x="45719" y="1708364"/>
            <a:ext cx="12068176" cy="888572"/>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ctr">
            <a:spAutoFit/>
          </a:bodyPr>
          <a:lstStyle/>
          <a:p>
            <a:pPr marL="0" marR="0" indent="0" algn="ctr" defTabSz="914400" latinLnBrk="0">
              <a:lnSpc>
                <a:spcPct val="100000"/>
              </a:lnSpc>
              <a:spcBef>
                <a:spcPts val="0"/>
              </a:spcBef>
              <a:spcAft>
                <a:spcPts val="0"/>
              </a:spcAft>
              <a:buClrTx/>
              <a:buSzTx/>
              <a:buFontTx/>
              <a:buNone/>
              <a:defRPr sz="1200" b="0" i="0" u="none" strike="noStrike" cap="none" spc="0" baseline="0">
                <a:solidFill>
                  <a:srgbClr val="000000"/>
                </a:solidFill>
                <a:uFillTx/>
                <a:latin typeface="Century Gothic"/>
                <a:ea typeface="Century Gothic"/>
                <a:cs typeface="Century Gothic"/>
                <a:sym typeface="Century Gothic"/>
              </a:defRPr>
            </a:pPr>
            <a:r>
              <a:rPr sz="1200" b="0" i="0" u="none" strike="noStrike" cap="none" spc="0" baseline="0">
                <a:solidFill>
                  <a:srgbClr val="000000"/>
                </a:solidFill>
                <a:uFillTx/>
                <a:latin typeface="Century Gothic"/>
                <a:ea typeface="Century Gothic"/>
                <a:cs typeface="Century Gothic"/>
                <a:sym typeface="Century Gothic"/>
              </a:rPr>
              <a:t>Este plan contempla los programas, politicas,indicadores de Gestion, proyectos y actividades a desarrollar por EMELCE SA. ESP, para cumplir con la misión, visión y objetivos estratégicos, durante  el periodo 2025 – 2028. </a:t>
            </a:r>
          </a:p>
          <a:p>
            <a:pPr marL="0" marR="0" indent="0" algn="ctr" defTabSz="914400" latinLnBrk="0">
              <a:lnSpc>
                <a:spcPct val="100000"/>
              </a:lnSpc>
              <a:spcBef>
                <a:spcPts val="0"/>
              </a:spcBef>
              <a:spcAft>
                <a:spcPts val="0"/>
              </a:spcAft>
              <a:buClrTx/>
              <a:buSzTx/>
              <a:buFontTx/>
              <a:buNone/>
              <a:defRPr sz="1100" b="0" i="0" u="none" strike="noStrike" cap="none" spc="0" baseline="0">
                <a:solidFill>
                  <a:srgbClr val="153553"/>
                </a:solidFill>
                <a:uFillTx/>
                <a:latin typeface="Arial"/>
                <a:ea typeface="Arial"/>
                <a:cs typeface="Arial"/>
                <a:sym typeface="Arial"/>
              </a:defRPr>
            </a:pPr>
            <a:endParaRPr sz="1100" b="0" i="0" u="none" strike="noStrike" cap="none" spc="0" baseline="0">
              <a:solidFill>
                <a:srgbClr val="153553"/>
              </a:solidFill>
              <a:uFillTx/>
              <a:latin typeface="Arial"/>
              <a:ea typeface="Arial"/>
              <a:cs typeface="Arial"/>
              <a:sym typeface="Arial"/>
            </a:endParaRPr>
          </a:p>
        </xdr:txBody>
      </xdr:sp>
    </xdr:grpSp>
    <xdr:clientData/>
  </xdr:twoCellAnchor>
  <xdr:twoCellAnchor>
    <xdr:from>
      <xdr:col>0</xdr:col>
      <xdr:colOff>309880</xdr:colOff>
      <xdr:row>0</xdr:row>
      <xdr:rowOff>25400</xdr:rowOff>
    </xdr:from>
    <xdr:to>
      <xdr:col>2</xdr:col>
      <xdr:colOff>433723</xdr:colOff>
      <xdr:row>2</xdr:row>
      <xdr:rowOff>530225</xdr:rowOff>
    </xdr:to>
    <xdr:pic>
      <xdr:nvPicPr>
        <xdr:cNvPr id="22" name="Logo Emelce.png" descr="Logo Emelce.png">
          <a:extLst>
            <a:ext uri="{FF2B5EF4-FFF2-40B4-BE49-F238E27FC236}">
              <a16:creationId xmlns:a16="http://schemas.microsoft.com/office/drawing/2014/main" id="{00000000-0008-0000-0400-000016000000}"/>
            </a:ext>
          </a:extLst>
        </xdr:cNvPr>
        <xdr:cNvPicPr>
          <a:picLocks noChangeAspect="1"/>
        </xdr:cNvPicPr>
      </xdr:nvPicPr>
      <xdr:blipFill>
        <a:blip xmlns:r="http://schemas.openxmlformats.org/officeDocument/2006/relationships" r:embed="rId1"/>
        <a:srcRect/>
        <a:stretch>
          <a:fillRect/>
        </a:stretch>
      </xdr:blipFill>
      <xdr:spPr>
        <a:xfrm>
          <a:off x="309879" y="25400"/>
          <a:ext cx="1876445" cy="1009650"/>
        </a:xfrm>
        <a:prstGeom prst="rect">
          <a:avLst/>
        </a:prstGeom>
        <a:ln w="12700" cap="flat">
          <a:noFill/>
          <a:miter lim="400000"/>
        </a:ln>
        <a:effec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750570</xdr:colOff>
      <xdr:row>4</xdr:row>
      <xdr:rowOff>20050</xdr:rowOff>
    </xdr:from>
    <xdr:to>
      <xdr:col>14</xdr:col>
      <xdr:colOff>788670</xdr:colOff>
      <xdr:row>7</xdr:row>
      <xdr:rowOff>21066</xdr:rowOff>
    </xdr:to>
    <xdr:sp macro="" textlink="">
      <xdr:nvSpPr>
        <xdr:cNvPr id="24" name="11 Rectángulo">
          <a:extLst>
            <a:ext uri="{FF2B5EF4-FFF2-40B4-BE49-F238E27FC236}">
              <a16:creationId xmlns:a16="http://schemas.microsoft.com/office/drawing/2014/main" id="{00000000-0008-0000-0500-000018000000}"/>
            </a:ext>
          </a:extLst>
        </xdr:cNvPr>
        <xdr:cNvSpPr/>
      </xdr:nvSpPr>
      <xdr:spPr>
        <a:xfrm>
          <a:off x="750569" y="1472930"/>
          <a:ext cx="12306301" cy="572517"/>
        </a:xfrm>
        <a:prstGeom prst="rect">
          <a:avLst/>
        </a:prstGeom>
        <a:solidFill>
          <a:srgbClr val="9DC3E6"/>
        </a:solidFill>
        <a:ln w="38100" cap="flat">
          <a:solidFill>
            <a:srgbClr val="002060"/>
          </a:solidFill>
          <a:prstDash val="solid"/>
          <a:miter lim="800000"/>
        </a:ln>
        <a:effectLst>
          <a:outerShdw blurRad="50800" dist="27940" dir="5400000" rotWithShape="0">
            <a:srgbClr val="000000">
              <a:alpha val="32000"/>
            </a:srgbClr>
          </a:outerShdw>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t">
          <a:spAutoFit/>
        </a:bodyPr>
        <a:lstStyle/>
        <a:p>
          <a:pPr marL="0" marR="0" indent="0" algn="ctr" defTabSz="457200" latinLnBrk="0">
            <a:lnSpc>
              <a:spcPct val="100000"/>
            </a:lnSpc>
            <a:spcBef>
              <a:spcPts val="0"/>
            </a:spcBef>
            <a:spcAft>
              <a:spcPts val="0"/>
            </a:spcAft>
            <a:buClrTx/>
            <a:buSzTx/>
            <a:buFontTx/>
            <a:buNone/>
            <a:def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defRPr>
          </a:pPr>
          <a:r>
            <a: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rPr>
            <a:t>3. Contexto de la empresa.</a:t>
          </a:r>
        </a:p>
      </xdr:txBody>
    </xdr:sp>
    <xdr:clientData/>
  </xdr:twoCellAnchor>
  <xdr:twoCellAnchor>
    <xdr:from>
      <xdr:col>1</xdr:col>
      <xdr:colOff>9524</xdr:colOff>
      <xdr:row>7</xdr:row>
      <xdr:rowOff>57388</xdr:rowOff>
    </xdr:from>
    <xdr:to>
      <xdr:col>14</xdr:col>
      <xdr:colOff>777239</xdr:colOff>
      <xdr:row>29</xdr:row>
      <xdr:rowOff>171688</xdr:rowOff>
    </xdr:to>
    <xdr:grpSp>
      <xdr:nvGrpSpPr>
        <xdr:cNvPr id="27" name="CuadroTexto 5">
          <a:extLst>
            <a:ext uri="{FF2B5EF4-FFF2-40B4-BE49-F238E27FC236}">
              <a16:creationId xmlns:a16="http://schemas.microsoft.com/office/drawing/2014/main" id="{00000000-0008-0000-0500-00001B000000}"/>
            </a:ext>
          </a:extLst>
        </xdr:cNvPr>
        <xdr:cNvGrpSpPr/>
      </xdr:nvGrpSpPr>
      <xdr:grpSpPr>
        <a:xfrm>
          <a:off x="771524" y="2076688"/>
          <a:ext cx="10654665" cy="4305300"/>
          <a:chOff x="0" y="0"/>
          <a:chExt cx="12159614" cy="4305300"/>
        </a:xfrm>
      </xdr:grpSpPr>
      <xdr:sp macro="" textlink="">
        <xdr:nvSpPr>
          <xdr:cNvPr id="25" name="Rectángulo">
            <a:extLst>
              <a:ext uri="{FF2B5EF4-FFF2-40B4-BE49-F238E27FC236}">
                <a16:creationId xmlns:a16="http://schemas.microsoft.com/office/drawing/2014/main" id="{00000000-0008-0000-0500-000019000000}"/>
              </a:ext>
            </a:extLst>
          </xdr:cNvPr>
          <xdr:cNvSpPr/>
        </xdr:nvSpPr>
        <xdr:spPr>
          <a:xfrm>
            <a:off x="-1" y="0"/>
            <a:ext cx="12159616" cy="4305300"/>
          </a:xfrm>
          <a:prstGeom prst="rect">
            <a:avLst/>
          </a:prstGeom>
          <a:solidFill>
            <a:srgbClr val="FFFFFF"/>
          </a:solidFill>
          <a:ln w="38100" cap="flat">
            <a:solidFill>
              <a:srgbClr val="002060"/>
            </a:solidFill>
            <a:prstDash val="solid"/>
            <a:miter lim="800000"/>
          </a:ln>
          <a:effectLst>
            <a:outerShdw blurRad="50800" dist="27940" dir="5400000" rotWithShape="0">
              <a:srgbClr val="000000">
                <a:alpha val="32000"/>
              </a:srgbClr>
            </a:outerShdw>
          </a:effectLst>
        </xdr:spPr>
        <xdr:txBody>
          <a:bodyPr/>
          <a:lstStyle/>
          <a:p>
            <a:endParaRPr/>
          </a:p>
        </xdr:txBody>
      </xdr:sp>
      <xdr:sp macro="" textlink="">
        <xdr:nvSpPr>
          <xdr:cNvPr id="26" name="La EMPRESA DE ENERGÍA DEL GUAINÍA LA CEIBA S.A. E.S.P. (EMELCE S.A. E.S.P.) fue constituida mediante la escritura pública N° 267 del 16 de octubre de 1998, como una sociedad anónima de economía mixta, de nacionalidad colombiana. Se encuentra regulada baj">
            <a:extLst>
              <a:ext uri="{FF2B5EF4-FFF2-40B4-BE49-F238E27FC236}">
                <a16:creationId xmlns:a16="http://schemas.microsoft.com/office/drawing/2014/main" id="{00000000-0008-0000-0500-00001A000000}"/>
              </a:ext>
            </a:extLst>
          </xdr:cNvPr>
          <xdr:cNvSpPr txBox="1"/>
        </xdr:nvSpPr>
        <xdr:spPr>
          <a:xfrm>
            <a:off x="45719" y="284377"/>
            <a:ext cx="12068176" cy="3736546"/>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ctr">
            <a:spAutoFit/>
          </a:bodyPr>
          <a:lstStyle/>
          <a:p>
            <a:pPr marL="0" marR="0" indent="0" algn="ctr" defTabSz="914400" latinLnBrk="0">
              <a:lnSpc>
                <a:spcPct val="100000"/>
              </a:lnSpc>
              <a:spcBef>
                <a:spcPts val="0"/>
              </a:spcBef>
              <a:spcAft>
                <a:spcPts val="0"/>
              </a:spcAft>
              <a:buClrTx/>
              <a:buSzTx/>
              <a:buFontTx/>
              <a:buNone/>
              <a:defRPr sz="1200" b="0" i="0" u="none" strike="noStrike" cap="none" spc="0" baseline="0">
                <a:solidFill>
                  <a:srgbClr val="000000"/>
                </a:solidFill>
                <a:uFillTx/>
                <a:latin typeface="Century Gothic"/>
                <a:ea typeface="Century Gothic"/>
                <a:cs typeface="Century Gothic"/>
                <a:sym typeface="Century Gothic"/>
              </a:defRPr>
            </a:pPr>
            <a:r>
              <a:rPr sz="1200" b="0" i="0" u="none" strike="noStrike" cap="none" spc="0" baseline="0">
                <a:solidFill>
                  <a:srgbClr val="000000"/>
                </a:solidFill>
                <a:uFillTx/>
                <a:latin typeface="Century Gothic"/>
                <a:ea typeface="Century Gothic"/>
                <a:cs typeface="Century Gothic"/>
                <a:sym typeface="Century Gothic"/>
              </a:rPr>
              <a:t>La EMPRESA DE ENERGÍA DEL GUAINÍA LA CEIBA S.A. E.S.P. (EMELCE S.A. E.S.P.) fue constituida mediante la escritura pública N° 267 del 16 de octubre de 1998, como una sociedad anónima de economía mixta, de nacionalidad colombiana. Se encuentra regulada bajo el régimen de empresas de servicios públicos domiciliarios, conforme a lo establecido en las Leyes 142 y 143 de 1994, la Ley 286 de 1996, la Ley 689 de 2001, y las disposiciones de la Comisión de Regulación de Energía y Gas (CREG), la Unidad de Planeación Minero-Energética (UPME) y el Instituto de Planificación y Promoción de Soluciones Energéticas para Zonas No Interconectadas (IPSE), así como el Código de Comercio y demás normativas aplicables.</a:t>
            </a:r>
          </a:p>
          <a:p>
            <a:pPr marL="0" marR="0" indent="0" algn="ctr" defTabSz="914400" latinLnBrk="0">
              <a:lnSpc>
                <a:spcPct val="100000"/>
              </a:lnSpc>
              <a:spcBef>
                <a:spcPts val="0"/>
              </a:spcBef>
              <a:spcAft>
                <a:spcPts val="0"/>
              </a:spcAft>
              <a:buClrTx/>
              <a:buSzTx/>
              <a:buFontTx/>
              <a:buNone/>
              <a:defRPr sz="1200" b="0" i="0" u="none" strike="noStrike" cap="none" spc="0" baseline="0">
                <a:solidFill>
                  <a:srgbClr val="000000"/>
                </a:solidFill>
                <a:uFillTx/>
                <a:latin typeface="Century Gothic"/>
                <a:ea typeface="Century Gothic"/>
                <a:cs typeface="Century Gothic"/>
                <a:sym typeface="Century Gothic"/>
              </a:defRPr>
            </a:pPr>
            <a:endParaRPr sz="1200" b="0" i="0" u="none" strike="noStrike" cap="none" spc="0" baseline="0">
              <a:solidFill>
                <a:srgbClr val="000000"/>
              </a:solidFill>
              <a:uFillTx/>
              <a:latin typeface="Century Gothic"/>
              <a:ea typeface="Century Gothic"/>
              <a:cs typeface="Century Gothic"/>
              <a:sym typeface="Century Gothic"/>
            </a:endParaRPr>
          </a:p>
          <a:p>
            <a:pPr marL="0" marR="0" indent="0" algn="ctr" defTabSz="914400" latinLnBrk="0">
              <a:lnSpc>
                <a:spcPct val="100000"/>
              </a:lnSpc>
              <a:spcBef>
                <a:spcPts val="0"/>
              </a:spcBef>
              <a:spcAft>
                <a:spcPts val="0"/>
              </a:spcAft>
              <a:buClrTx/>
              <a:buSzTx/>
              <a:buFontTx/>
              <a:buNone/>
              <a:defRPr sz="1200" b="0" i="0" u="none" strike="noStrike" cap="none" spc="0" baseline="0">
                <a:solidFill>
                  <a:srgbClr val="000000"/>
                </a:solidFill>
                <a:uFillTx/>
                <a:latin typeface="Century Gothic"/>
                <a:ea typeface="Century Gothic"/>
                <a:cs typeface="Century Gothic"/>
                <a:sym typeface="Century Gothic"/>
              </a:defRPr>
            </a:pPr>
            <a:r>
              <a:rPr sz="1200" b="0" i="0" u="none" strike="noStrike" cap="none" spc="0" baseline="0">
                <a:solidFill>
                  <a:srgbClr val="000000"/>
                </a:solidFill>
                <a:uFillTx/>
                <a:latin typeface="Century Gothic"/>
                <a:ea typeface="Century Gothic"/>
                <a:cs typeface="Century Gothic"/>
                <a:sym typeface="Century Gothic"/>
              </a:rPr>
              <a:t>La empresa está sujeta a la inspección, control y vigilancia de la Superintendencia de Servicios Públicos Domiciliarios y tiene su domicilio principal en la ciudad de Inírida, Guainía.</a:t>
            </a:r>
          </a:p>
          <a:p>
            <a:pPr marL="0" marR="0" indent="0" algn="ctr" defTabSz="914400" latinLnBrk="0">
              <a:lnSpc>
                <a:spcPct val="100000"/>
              </a:lnSpc>
              <a:spcBef>
                <a:spcPts val="0"/>
              </a:spcBef>
              <a:spcAft>
                <a:spcPts val="0"/>
              </a:spcAft>
              <a:buClrTx/>
              <a:buSzTx/>
              <a:buFontTx/>
              <a:buNone/>
              <a:defRPr sz="1200" b="0" i="0" u="none" strike="noStrike" cap="none" spc="0" baseline="0">
                <a:solidFill>
                  <a:srgbClr val="000000"/>
                </a:solidFill>
                <a:uFillTx/>
                <a:latin typeface="Century Gothic"/>
                <a:ea typeface="Century Gothic"/>
                <a:cs typeface="Century Gothic"/>
                <a:sym typeface="Century Gothic"/>
              </a:defRPr>
            </a:pPr>
            <a:endParaRPr sz="1200" b="0" i="0" u="none" strike="noStrike" cap="none" spc="0" baseline="0">
              <a:solidFill>
                <a:srgbClr val="000000"/>
              </a:solidFill>
              <a:uFillTx/>
              <a:latin typeface="Century Gothic"/>
              <a:ea typeface="Century Gothic"/>
              <a:cs typeface="Century Gothic"/>
              <a:sym typeface="Century Gothic"/>
            </a:endParaRPr>
          </a:p>
          <a:p>
            <a:pPr marL="0" marR="0" indent="0" algn="ctr" defTabSz="914400" latinLnBrk="0">
              <a:lnSpc>
                <a:spcPct val="100000"/>
              </a:lnSpc>
              <a:spcBef>
                <a:spcPts val="0"/>
              </a:spcBef>
              <a:spcAft>
                <a:spcPts val="0"/>
              </a:spcAft>
              <a:buClrTx/>
              <a:buSzTx/>
              <a:buFontTx/>
              <a:buNone/>
              <a:defRPr sz="1200" b="0" i="0" u="none" strike="noStrike" cap="none" spc="0" baseline="0">
                <a:solidFill>
                  <a:srgbClr val="000000"/>
                </a:solidFill>
                <a:uFillTx/>
                <a:latin typeface="Century Gothic"/>
                <a:ea typeface="Century Gothic"/>
                <a:cs typeface="Century Gothic"/>
                <a:sym typeface="Century Gothic"/>
              </a:defRPr>
            </a:pPr>
            <a:r>
              <a:rPr sz="1200" b="0" i="0" u="none" strike="noStrike" cap="none" spc="0" baseline="0">
                <a:solidFill>
                  <a:srgbClr val="000000"/>
                </a:solidFill>
                <a:uFillTx/>
                <a:latin typeface="Century Gothic"/>
                <a:ea typeface="Century Gothic"/>
                <a:cs typeface="Century Gothic"/>
                <a:sym typeface="Century Gothic"/>
              </a:rPr>
              <a:t>Su objeto social es la distribución y comercialización de energía eléctrica en el Departamento del Guainía. En sus inicios, también administró y distribuyó los subsidios asignados por el IPSE para comunidades indígenas y corregimientos del departamento. En la actualidad, su labor se centra en la comercialización y distribución de energía en la región.</a:t>
            </a:r>
          </a:p>
          <a:p>
            <a:pPr marL="0" marR="0" indent="0" algn="ctr" defTabSz="914400" latinLnBrk="0">
              <a:lnSpc>
                <a:spcPct val="100000"/>
              </a:lnSpc>
              <a:spcBef>
                <a:spcPts val="0"/>
              </a:spcBef>
              <a:spcAft>
                <a:spcPts val="0"/>
              </a:spcAft>
              <a:buClrTx/>
              <a:buSzTx/>
              <a:buFontTx/>
              <a:buNone/>
              <a:defRPr sz="1200" b="0" i="0" u="none" strike="noStrike" cap="none" spc="0" baseline="0">
                <a:solidFill>
                  <a:srgbClr val="000000"/>
                </a:solidFill>
                <a:uFillTx/>
                <a:latin typeface="Century Gothic"/>
                <a:ea typeface="Century Gothic"/>
                <a:cs typeface="Century Gothic"/>
                <a:sym typeface="Century Gothic"/>
              </a:defRPr>
            </a:pPr>
            <a:endParaRPr sz="1200" b="0" i="0" u="none" strike="noStrike" cap="none" spc="0" baseline="0">
              <a:solidFill>
                <a:srgbClr val="000000"/>
              </a:solidFill>
              <a:uFillTx/>
              <a:latin typeface="Century Gothic"/>
              <a:ea typeface="Century Gothic"/>
              <a:cs typeface="Century Gothic"/>
              <a:sym typeface="Century Gothic"/>
            </a:endParaRPr>
          </a:p>
          <a:p>
            <a:pPr marL="0" marR="0" indent="0" algn="ctr" defTabSz="914400" latinLnBrk="0">
              <a:lnSpc>
                <a:spcPct val="100000"/>
              </a:lnSpc>
              <a:spcBef>
                <a:spcPts val="0"/>
              </a:spcBef>
              <a:spcAft>
                <a:spcPts val="0"/>
              </a:spcAft>
              <a:buClrTx/>
              <a:buSzTx/>
              <a:buFontTx/>
              <a:buNone/>
              <a:defRPr sz="1200" b="0" i="0" u="none" strike="noStrike" cap="none" spc="0" baseline="0">
                <a:solidFill>
                  <a:srgbClr val="000000"/>
                </a:solidFill>
                <a:uFillTx/>
                <a:latin typeface="Century Gothic"/>
                <a:ea typeface="Century Gothic"/>
                <a:cs typeface="Century Gothic"/>
                <a:sym typeface="Century Gothic"/>
              </a:defRPr>
            </a:pPr>
            <a:r>
              <a:rPr sz="1200" b="0" i="0" u="none" strike="noStrike" cap="none" spc="0" baseline="0">
                <a:solidFill>
                  <a:srgbClr val="000000"/>
                </a:solidFill>
                <a:uFillTx/>
                <a:latin typeface="Century Gothic"/>
                <a:ea typeface="Century Gothic"/>
                <a:cs typeface="Century Gothic"/>
                <a:sym typeface="Century Gothic"/>
              </a:rPr>
              <a:t>EMELCE S.A. E.S.P. está registrada ante la Cámara de Comercio de Villavicencio bajo el número 15999, con NIT 843.000.057-8 otorgado por la DIAN y el código 130194000 ante la Contaduría General de la Nación.</a:t>
            </a:r>
          </a:p>
          <a:p>
            <a:pPr marL="0" marR="0" indent="0" algn="ctr" defTabSz="914400" latinLnBrk="0">
              <a:lnSpc>
                <a:spcPct val="100000"/>
              </a:lnSpc>
              <a:spcBef>
                <a:spcPts val="0"/>
              </a:spcBef>
              <a:spcAft>
                <a:spcPts val="0"/>
              </a:spcAft>
              <a:buClrTx/>
              <a:buSzTx/>
              <a:buFontTx/>
              <a:buNone/>
              <a:defRPr sz="1100" b="0" i="0" u="none" strike="noStrike" cap="none" spc="0" baseline="0">
                <a:solidFill>
                  <a:srgbClr val="153553"/>
                </a:solidFill>
                <a:uFillTx/>
                <a:latin typeface="Arial"/>
                <a:ea typeface="Arial"/>
                <a:cs typeface="Arial"/>
                <a:sym typeface="Arial"/>
              </a:defRPr>
            </a:pPr>
            <a:endParaRPr sz="1100" b="0" i="0" u="none" strike="noStrike" cap="none" spc="0" baseline="0">
              <a:solidFill>
                <a:srgbClr val="153553"/>
              </a:solidFill>
              <a:uFillTx/>
              <a:latin typeface="Arial"/>
              <a:ea typeface="Arial"/>
              <a:cs typeface="Arial"/>
              <a:sym typeface="Arial"/>
            </a:endParaRPr>
          </a:p>
        </xdr:txBody>
      </xdr:sp>
    </xdr:grpSp>
    <xdr:clientData/>
  </xdr:twoCellAnchor>
  <xdr:twoCellAnchor>
    <xdr:from>
      <xdr:col>0</xdr:col>
      <xdr:colOff>309880</xdr:colOff>
      <xdr:row>0</xdr:row>
      <xdr:rowOff>25400</xdr:rowOff>
    </xdr:from>
    <xdr:to>
      <xdr:col>2</xdr:col>
      <xdr:colOff>433723</xdr:colOff>
      <xdr:row>2</xdr:row>
      <xdr:rowOff>530225</xdr:rowOff>
    </xdr:to>
    <xdr:pic>
      <xdr:nvPicPr>
        <xdr:cNvPr id="28" name="Logo Emelce.png" descr="Logo Emelce.png">
          <a:extLst>
            <a:ext uri="{FF2B5EF4-FFF2-40B4-BE49-F238E27FC236}">
              <a16:creationId xmlns:a16="http://schemas.microsoft.com/office/drawing/2014/main" id="{00000000-0008-0000-0500-00001C000000}"/>
            </a:ext>
          </a:extLst>
        </xdr:cNvPr>
        <xdr:cNvPicPr>
          <a:picLocks noChangeAspect="1"/>
        </xdr:cNvPicPr>
      </xdr:nvPicPr>
      <xdr:blipFill>
        <a:blip xmlns:r="http://schemas.openxmlformats.org/officeDocument/2006/relationships" r:embed="rId1"/>
        <a:srcRect/>
        <a:stretch>
          <a:fillRect/>
        </a:stretch>
      </xdr:blipFill>
      <xdr:spPr>
        <a:xfrm>
          <a:off x="309879" y="25400"/>
          <a:ext cx="1876445" cy="1009650"/>
        </a:xfrm>
        <a:prstGeom prst="rect">
          <a:avLst/>
        </a:prstGeom>
        <a:ln w="12700" cap="flat">
          <a:noFill/>
          <a:miter lim="400000"/>
        </a:ln>
        <a:effec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872490</xdr:colOff>
      <xdr:row>5</xdr:row>
      <xdr:rowOff>124587</xdr:rowOff>
    </xdr:from>
    <xdr:to>
      <xdr:col>14</xdr:col>
      <xdr:colOff>788669</xdr:colOff>
      <xdr:row>8</xdr:row>
      <xdr:rowOff>125603</xdr:rowOff>
    </xdr:to>
    <xdr:sp macro="" textlink="">
      <xdr:nvSpPr>
        <xdr:cNvPr id="30" name="11 Rectángulo">
          <a:extLst>
            <a:ext uri="{FF2B5EF4-FFF2-40B4-BE49-F238E27FC236}">
              <a16:creationId xmlns:a16="http://schemas.microsoft.com/office/drawing/2014/main" id="{00000000-0008-0000-0600-00001E000000}"/>
            </a:ext>
          </a:extLst>
        </xdr:cNvPr>
        <xdr:cNvSpPr/>
      </xdr:nvSpPr>
      <xdr:spPr>
        <a:xfrm>
          <a:off x="872490" y="1781937"/>
          <a:ext cx="12184380" cy="572517"/>
        </a:xfrm>
        <a:prstGeom prst="rect">
          <a:avLst/>
        </a:prstGeom>
        <a:solidFill>
          <a:srgbClr val="9DC3E6"/>
        </a:solidFill>
        <a:ln w="38100" cap="flat">
          <a:solidFill>
            <a:srgbClr val="002060"/>
          </a:solidFill>
          <a:prstDash val="solid"/>
          <a:miter lim="800000"/>
        </a:ln>
        <a:effectLst>
          <a:outerShdw blurRad="50800" dist="27940" dir="5400000" rotWithShape="0">
            <a:srgbClr val="000000">
              <a:alpha val="32000"/>
            </a:srgbClr>
          </a:outerShdw>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t">
          <a:spAutoFit/>
        </a:bodyPr>
        <a:lstStyle/>
        <a:p>
          <a:pPr marL="0" marR="0" indent="0" algn="ctr" defTabSz="457200" latinLnBrk="0">
            <a:lnSpc>
              <a:spcPct val="100000"/>
            </a:lnSpc>
            <a:spcBef>
              <a:spcPts val="0"/>
            </a:spcBef>
            <a:spcAft>
              <a:spcPts val="0"/>
            </a:spcAft>
            <a:buClrTx/>
            <a:buSzTx/>
            <a:buFontTx/>
            <a:buNone/>
            <a:def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defRPr>
          </a:pPr>
          <a:r>
            <a: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rPr>
            <a:t>4. Plataforma estratégica.</a:t>
          </a:r>
        </a:p>
      </xdr:txBody>
    </xdr:sp>
    <xdr:clientData/>
  </xdr:twoCellAnchor>
  <xdr:twoCellAnchor>
    <xdr:from>
      <xdr:col>1</xdr:col>
      <xdr:colOff>100963</xdr:colOff>
      <xdr:row>9</xdr:row>
      <xdr:rowOff>2161</xdr:rowOff>
    </xdr:from>
    <xdr:to>
      <xdr:col>13</xdr:col>
      <xdr:colOff>15238</xdr:colOff>
      <xdr:row>28</xdr:row>
      <xdr:rowOff>166151</xdr:rowOff>
    </xdr:to>
    <xdr:grpSp>
      <xdr:nvGrpSpPr>
        <xdr:cNvPr id="39" name="Diagrama 2">
          <a:extLst>
            <a:ext uri="{FF2B5EF4-FFF2-40B4-BE49-F238E27FC236}">
              <a16:creationId xmlns:a16="http://schemas.microsoft.com/office/drawing/2014/main" id="{00000000-0008-0000-0600-000027000000}"/>
            </a:ext>
          </a:extLst>
        </xdr:cNvPr>
        <xdr:cNvGrpSpPr/>
      </xdr:nvGrpSpPr>
      <xdr:grpSpPr>
        <a:xfrm>
          <a:off x="862963" y="2421511"/>
          <a:ext cx="9058275" cy="3783490"/>
          <a:chOff x="0" y="0"/>
          <a:chExt cx="10429875" cy="3783490"/>
        </a:xfrm>
      </xdr:grpSpPr>
      <xdr:grpSp>
        <xdr:nvGrpSpPr>
          <xdr:cNvPr id="33" name="Agrupar">
            <a:extLst>
              <a:ext uri="{FF2B5EF4-FFF2-40B4-BE49-F238E27FC236}">
                <a16:creationId xmlns:a16="http://schemas.microsoft.com/office/drawing/2014/main" id="{00000000-0008-0000-0600-000021000000}"/>
              </a:ext>
            </a:extLst>
          </xdr:cNvPr>
          <xdr:cNvGrpSpPr/>
        </xdr:nvGrpSpPr>
        <xdr:grpSpPr>
          <a:xfrm>
            <a:off x="0" y="706998"/>
            <a:ext cx="5430149" cy="2369844"/>
            <a:chOff x="0" y="0"/>
            <a:chExt cx="5430148" cy="2369842"/>
          </a:xfrm>
        </xdr:grpSpPr>
        <xdr:sp macro="" textlink="">
          <xdr:nvSpPr>
            <xdr:cNvPr id="31" name="Figura">
              <a:extLst>
                <a:ext uri="{FF2B5EF4-FFF2-40B4-BE49-F238E27FC236}">
                  <a16:creationId xmlns:a16="http://schemas.microsoft.com/office/drawing/2014/main" id="{00000000-0008-0000-0600-00001F000000}"/>
                </a:ext>
              </a:extLst>
            </xdr:cNvPr>
            <xdr:cNvSpPr/>
          </xdr:nvSpPr>
          <xdr:spPr>
            <a:xfrm rot="16200000">
              <a:off x="1530153" y="-1530154"/>
              <a:ext cx="2369843" cy="5430150"/>
            </a:xfrm>
            <a:custGeom>
              <a:avLst/>
              <a:gdLst/>
              <a:ahLst/>
              <a:cxnLst>
                <a:cxn ang="0">
                  <a:pos x="wd2" y="hd2"/>
                </a:cxn>
                <a:cxn ang="5400000">
                  <a:pos x="wd2" y="hd2"/>
                </a:cxn>
                <a:cxn ang="10800000">
                  <a:pos x="wd2" y="hd2"/>
                </a:cxn>
                <a:cxn ang="16200000">
                  <a:pos x="wd2" y="hd2"/>
                </a:cxn>
              </a:cxnLst>
              <a:rect l="0" t="0" r="r" b="b"/>
              <a:pathLst>
                <a:path w="21600" h="21600" extrusionOk="0">
                  <a:moveTo>
                    <a:pt x="3601" y="0"/>
                  </a:moveTo>
                  <a:lnTo>
                    <a:pt x="17999" y="0"/>
                  </a:lnTo>
                  <a:cubicBezTo>
                    <a:pt x="19988" y="0"/>
                    <a:pt x="21600" y="704"/>
                    <a:pt x="21600" y="1571"/>
                  </a:cubicBezTo>
                  <a:lnTo>
                    <a:pt x="21600" y="21600"/>
                  </a:lnTo>
                  <a:lnTo>
                    <a:pt x="0" y="21600"/>
                  </a:lnTo>
                  <a:lnTo>
                    <a:pt x="0" y="1571"/>
                  </a:lnTo>
                  <a:cubicBezTo>
                    <a:pt x="0" y="704"/>
                    <a:pt x="1612" y="0"/>
                    <a:pt x="3601" y="0"/>
                  </a:cubicBezTo>
                  <a:close/>
                </a:path>
              </a:pathLst>
            </a:custGeom>
            <a:solidFill>
              <a:srgbClr val="9DC3E6"/>
            </a:solidFill>
            <a:ln w="6350" cap="flat">
              <a:solidFill>
                <a:schemeClr val="accent2"/>
              </a:solidFill>
              <a:prstDash val="solid"/>
              <a:miter lim="800000"/>
            </a:ln>
            <a:effectLst/>
          </xdr:spPr>
          <xdr:txBody>
            <a:bodyPr/>
            <a:lstStyle/>
            <a:p>
              <a:endParaRPr/>
            </a:p>
          </xdr:txBody>
        </xdr:sp>
        <xdr:sp macro="" textlink="">
          <xdr:nvSpPr>
            <xdr:cNvPr id="32" name="NUESTRA MISIÓN…">
              <a:extLst>
                <a:ext uri="{FF2B5EF4-FFF2-40B4-BE49-F238E27FC236}">
                  <a16:creationId xmlns:a16="http://schemas.microsoft.com/office/drawing/2014/main" id="{00000000-0008-0000-0600-000020000000}"/>
                </a:ext>
              </a:extLst>
            </xdr:cNvPr>
            <xdr:cNvSpPr txBox="1"/>
          </xdr:nvSpPr>
          <xdr:spPr>
            <a:xfrm>
              <a:off x="96657" y="291442"/>
              <a:ext cx="5329683" cy="1786956"/>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ctr">
              <a:spAutoFit/>
            </a:bodyPr>
            <a:lstStyle/>
            <a:p>
              <a:pPr marL="0" marR="0" indent="0" algn="ctr" defTabSz="533400" latinLnBrk="0">
                <a:lnSpc>
                  <a:spcPct val="90000"/>
                </a:lnSpc>
                <a:spcBef>
                  <a:spcPts val="500"/>
                </a:spcBef>
                <a:spcAft>
                  <a:spcPts val="0"/>
                </a:spcAft>
                <a:buClrTx/>
                <a:buSzTx/>
                <a:buFontTx/>
                <a:buNone/>
                <a:defRPr sz="1200" b="1" i="0" u="none" strike="noStrike" cap="none" spc="0" baseline="0">
                  <a:solidFill>
                    <a:srgbClr val="222A35"/>
                  </a:solidFill>
                  <a:uFillTx/>
                  <a:latin typeface="Century Gothic"/>
                  <a:ea typeface="Century Gothic"/>
                  <a:cs typeface="Century Gothic"/>
                  <a:sym typeface="Century Gothic"/>
                </a:defRPr>
              </a:pPr>
              <a:r>
                <a:rPr sz="1200" b="1" i="0" u="none" strike="noStrike" cap="none" spc="0" baseline="0">
                  <a:solidFill>
                    <a:srgbClr val="222A35"/>
                  </a:solidFill>
                  <a:uFillTx/>
                  <a:latin typeface="Century Gothic"/>
                  <a:ea typeface="Century Gothic"/>
                  <a:cs typeface="Century Gothic"/>
                  <a:sym typeface="Century Gothic"/>
                </a:rPr>
                <a:t>NUESTRA MISIÓN </a:t>
              </a:r>
              <a:endParaRPr sz="1200" b="1" i="0" u="none" strike="noStrike" cap="none" spc="0" baseline="0">
                <a:solidFill>
                  <a:srgbClr val="FFFFFF"/>
                </a:solidFill>
                <a:uFillTx/>
                <a:latin typeface="Century Gothic"/>
                <a:ea typeface="Century Gothic"/>
                <a:cs typeface="Century Gothic"/>
                <a:sym typeface="Century Gothic"/>
              </a:endParaRPr>
            </a:p>
            <a:p>
              <a:pPr marL="0" marR="0" indent="0" algn="ctr" defTabSz="533400" latinLnBrk="0">
                <a:lnSpc>
                  <a:spcPct val="90000"/>
                </a:lnSpc>
                <a:spcBef>
                  <a:spcPts val="500"/>
                </a:spcBef>
                <a:spcAft>
                  <a:spcPts val="0"/>
                </a:spcAft>
                <a:buClrTx/>
                <a:buSzTx/>
                <a:buFontTx/>
                <a:buNone/>
                <a:defRPr sz="1200" b="0" i="0" u="none" strike="noStrike" cap="none" spc="0" baseline="0">
                  <a:solidFill>
                    <a:srgbClr val="000000"/>
                  </a:solidFill>
                  <a:uFillTx/>
                  <a:latin typeface="Century Gothic"/>
                  <a:ea typeface="Century Gothic"/>
                  <a:cs typeface="Century Gothic"/>
                  <a:sym typeface="Century Gothic"/>
                </a:defRPr>
              </a:pPr>
              <a:r>
                <a:rPr sz="1200" b="0" i="0" u="none" strike="noStrike" cap="none" spc="0" baseline="0">
                  <a:solidFill>
                    <a:srgbClr val="000000"/>
                  </a:solidFill>
                  <a:uFillTx/>
                  <a:latin typeface="Century Gothic"/>
                  <a:ea typeface="Century Gothic"/>
                  <a:cs typeface="Century Gothic"/>
                  <a:sym typeface="Century Gothic"/>
                </a:rPr>
                <a:t>Satisfacer las nececesidades y expectativas de nuestros usuarios y partes interesadas, a traves de la continuidad, confiabilidad, cobertura, seguridad y calidad en la generación, distribución y comercialización del servicio de energia electrica; asi mismo, actuamos con responsabilidad social como aporte al desarrollo sostenible en la región donde operamos.</a:t>
              </a:r>
              <a:endParaRPr sz="1200" b="0" i="0" u="none" strike="noStrike" cap="none" spc="0" baseline="0">
                <a:solidFill>
                  <a:srgbClr val="FFFFFF"/>
                </a:solidFill>
                <a:uFillTx/>
                <a:latin typeface="Century Gothic"/>
                <a:ea typeface="Century Gothic"/>
                <a:cs typeface="Century Gothic"/>
                <a:sym typeface="Century Gothic"/>
              </a:endParaRPr>
            </a:p>
          </xdr:txBody>
        </xdr:sp>
      </xdr:grpSp>
      <xdr:grpSp>
        <xdr:nvGrpSpPr>
          <xdr:cNvPr id="36" name="Agrupar">
            <a:extLst>
              <a:ext uri="{FF2B5EF4-FFF2-40B4-BE49-F238E27FC236}">
                <a16:creationId xmlns:a16="http://schemas.microsoft.com/office/drawing/2014/main" id="{00000000-0008-0000-0600-000024000000}"/>
              </a:ext>
            </a:extLst>
          </xdr:cNvPr>
          <xdr:cNvGrpSpPr/>
        </xdr:nvGrpSpPr>
        <xdr:grpSpPr>
          <a:xfrm>
            <a:off x="4890169" y="720032"/>
            <a:ext cx="5539707" cy="2369844"/>
            <a:chOff x="0" y="0"/>
            <a:chExt cx="5539706" cy="2369842"/>
          </a:xfrm>
        </xdr:grpSpPr>
        <xdr:sp macro="" textlink="">
          <xdr:nvSpPr>
            <xdr:cNvPr id="34" name="Figura">
              <a:extLst>
                <a:ext uri="{FF2B5EF4-FFF2-40B4-BE49-F238E27FC236}">
                  <a16:creationId xmlns:a16="http://schemas.microsoft.com/office/drawing/2014/main" id="{00000000-0008-0000-0600-000022000000}"/>
                </a:ext>
              </a:extLst>
            </xdr:cNvPr>
            <xdr:cNvSpPr/>
          </xdr:nvSpPr>
          <xdr:spPr>
            <a:xfrm rot="5400000">
              <a:off x="1584932" y="-1584933"/>
              <a:ext cx="2369843" cy="5539708"/>
            </a:xfrm>
            <a:custGeom>
              <a:avLst/>
              <a:gdLst/>
              <a:ahLst/>
              <a:cxnLst>
                <a:cxn ang="0">
                  <a:pos x="wd2" y="hd2"/>
                </a:cxn>
                <a:cxn ang="5400000">
                  <a:pos x="wd2" y="hd2"/>
                </a:cxn>
                <a:cxn ang="10800000">
                  <a:pos x="wd2" y="hd2"/>
                </a:cxn>
                <a:cxn ang="16200000">
                  <a:pos x="wd2" y="hd2"/>
                </a:cxn>
              </a:cxnLst>
              <a:rect l="0" t="0" r="r" b="b"/>
              <a:pathLst>
                <a:path w="21600" h="21600" extrusionOk="0">
                  <a:moveTo>
                    <a:pt x="3601" y="0"/>
                  </a:moveTo>
                  <a:lnTo>
                    <a:pt x="17999" y="0"/>
                  </a:lnTo>
                  <a:cubicBezTo>
                    <a:pt x="19988" y="0"/>
                    <a:pt x="21600" y="690"/>
                    <a:pt x="21600" y="1540"/>
                  </a:cubicBezTo>
                  <a:lnTo>
                    <a:pt x="21600" y="21600"/>
                  </a:lnTo>
                  <a:lnTo>
                    <a:pt x="0" y="21600"/>
                  </a:lnTo>
                  <a:lnTo>
                    <a:pt x="0" y="1540"/>
                  </a:lnTo>
                  <a:cubicBezTo>
                    <a:pt x="0" y="690"/>
                    <a:pt x="1612" y="0"/>
                    <a:pt x="3601" y="0"/>
                  </a:cubicBezTo>
                  <a:close/>
                </a:path>
              </a:pathLst>
            </a:custGeom>
            <a:solidFill>
              <a:srgbClr val="9DC3E6"/>
            </a:solidFill>
            <a:ln w="12700" cap="flat">
              <a:noFill/>
              <a:miter lim="400000"/>
            </a:ln>
            <a:effectLst>
              <a:outerShdw blurRad="63500" dist="19050" dir="5400000" rotWithShape="0">
                <a:srgbClr val="000000">
                  <a:alpha val="63000"/>
                </a:srgbClr>
              </a:outerShdw>
            </a:effectLst>
          </xdr:spPr>
          <xdr:txBody>
            <a:bodyPr/>
            <a:lstStyle/>
            <a:p>
              <a:endParaRPr/>
            </a:p>
          </xdr:txBody>
        </xdr:sp>
        <xdr:sp macro="" textlink="">
          <xdr:nvSpPr>
            <xdr:cNvPr id="35" name="NUESTRA VISIÓN…">
              <a:extLst>
                <a:ext uri="{FF2B5EF4-FFF2-40B4-BE49-F238E27FC236}">
                  <a16:creationId xmlns:a16="http://schemas.microsoft.com/office/drawing/2014/main" id="{00000000-0008-0000-0600-000023000000}"/>
                </a:ext>
              </a:extLst>
            </xdr:cNvPr>
            <xdr:cNvSpPr txBox="1"/>
          </xdr:nvSpPr>
          <xdr:spPr>
            <a:xfrm>
              <a:off x="3810" y="591664"/>
              <a:ext cx="5439241" cy="1186512"/>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ctr">
              <a:spAutoFit/>
            </a:bodyPr>
            <a:lstStyle/>
            <a:p>
              <a:pPr marL="0" marR="0" indent="0" algn="ctr" defTabSz="533400" latinLnBrk="0">
                <a:lnSpc>
                  <a:spcPct val="90000"/>
                </a:lnSpc>
                <a:spcBef>
                  <a:spcPts val="500"/>
                </a:spcBef>
                <a:spcAft>
                  <a:spcPts val="0"/>
                </a:spcAft>
                <a:buClrTx/>
                <a:buSzTx/>
                <a:buFontTx/>
                <a:buNone/>
                <a:defRPr sz="1200" b="1" i="0" u="none" strike="noStrike" cap="none" spc="0" baseline="0">
                  <a:solidFill>
                    <a:srgbClr val="000000"/>
                  </a:solidFill>
                  <a:uFillTx/>
                  <a:latin typeface="Century Gothic"/>
                  <a:ea typeface="Century Gothic"/>
                  <a:cs typeface="Century Gothic"/>
                  <a:sym typeface="Century Gothic"/>
                </a:defRPr>
              </a:pPr>
              <a:r>
                <a:rPr sz="1200" b="1" i="0" u="none" strike="noStrike" cap="none" spc="0" baseline="0">
                  <a:solidFill>
                    <a:srgbClr val="000000"/>
                  </a:solidFill>
                  <a:uFillTx/>
                  <a:latin typeface="Century Gothic"/>
                  <a:ea typeface="Century Gothic"/>
                  <a:cs typeface="Century Gothic"/>
                  <a:sym typeface="Century Gothic"/>
                </a:rPr>
                <a:t>NUESTRA VISIÓN</a:t>
              </a:r>
              <a:endParaRPr sz="1200" b="1" i="0" u="none" strike="noStrike" cap="none" spc="0" baseline="0">
                <a:solidFill>
                  <a:srgbClr val="FFFFFF"/>
                </a:solidFill>
                <a:uFillTx/>
                <a:latin typeface="Century Gothic"/>
                <a:ea typeface="Century Gothic"/>
                <a:cs typeface="Century Gothic"/>
                <a:sym typeface="Century Gothic"/>
              </a:endParaRPr>
            </a:p>
            <a:p>
              <a:pPr marL="0" marR="0" indent="0" algn="ctr" defTabSz="533400" latinLnBrk="0">
                <a:lnSpc>
                  <a:spcPct val="90000"/>
                </a:lnSpc>
                <a:spcBef>
                  <a:spcPts val="500"/>
                </a:spcBef>
                <a:spcAft>
                  <a:spcPts val="0"/>
                </a:spcAft>
                <a:buClrTx/>
                <a:buSzTx/>
                <a:buFontTx/>
                <a:buNone/>
                <a:defRPr sz="1200" b="0" i="0" u="none" strike="noStrike" cap="none" spc="0" baseline="0">
                  <a:solidFill>
                    <a:srgbClr val="000000"/>
                  </a:solidFill>
                  <a:uFillTx/>
                  <a:latin typeface="Century Gothic"/>
                  <a:ea typeface="Century Gothic"/>
                  <a:cs typeface="Century Gothic"/>
                  <a:sym typeface="Century Gothic"/>
                </a:defRPr>
              </a:pPr>
              <a:r>
                <a:rPr sz="1200" b="0" i="0" u="none" strike="noStrike" cap="none" spc="0" baseline="0">
                  <a:solidFill>
                    <a:srgbClr val="000000"/>
                  </a:solidFill>
                  <a:uFillTx/>
                  <a:latin typeface="Century Gothic"/>
                  <a:ea typeface="Century Gothic"/>
                  <a:cs typeface="Century Gothic"/>
                  <a:sym typeface="Century Gothic"/>
                </a:rPr>
                <a:t>Liderar el mercado enerrgetico en las zonas no interconectadas del pais, destacada por brindar servicios de alta calidad, eficacia, cobertura, oportunidad, protección y seguridadd en la ejecución de actividades</a:t>
              </a:r>
            </a:p>
          </xdr:txBody>
        </xdr:sp>
      </xdr:grpSp>
      <xdr:sp macro="" textlink="">
        <xdr:nvSpPr>
          <xdr:cNvPr id="37" name="Figura">
            <a:extLst>
              <a:ext uri="{FF2B5EF4-FFF2-40B4-BE49-F238E27FC236}">
                <a16:creationId xmlns:a16="http://schemas.microsoft.com/office/drawing/2014/main" id="{00000000-0008-0000-0600-000025000000}"/>
              </a:ext>
            </a:extLst>
          </xdr:cNvPr>
          <xdr:cNvSpPr/>
        </xdr:nvSpPr>
        <xdr:spPr>
          <a:xfrm>
            <a:off x="4551083" y="0"/>
            <a:ext cx="1388306" cy="662338"/>
          </a:xfrm>
          <a:custGeom>
            <a:avLst/>
            <a:gdLst/>
            <a:ahLst/>
            <a:cxnLst>
              <a:cxn ang="0">
                <a:pos x="wd2" y="hd2"/>
              </a:cxn>
              <a:cxn ang="5400000">
                <a:pos x="wd2" y="hd2"/>
              </a:cxn>
              <a:cxn ang="10800000">
                <a:pos x="wd2" y="hd2"/>
              </a:cxn>
              <a:cxn ang="16200000">
                <a:pos x="wd2" y="hd2"/>
              </a:cxn>
            </a:cxnLst>
            <a:rect l="0" t="0" r="r" b="b"/>
            <a:pathLst>
              <a:path w="21600" h="21600" extrusionOk="0">
                <a:moveTo>
                  <a:pt x="0" y="21600"/>
                </a:moveTo>
                <a:cubicBezTo>
                  <a:pt x="0" y="9671"/>
                  <a:pt x="4614" y="0"/>
                  <a:pt x="10306" y="0"/>
                </a:cubicBezTo>
                <a:cubicBezTo>
                  <a:pt x="14887" y="0"/>
                  <a:pt x="18919" y="6340"/>
                  <a:pt x="20200" y="15560"/>
                </a:cubicBezTo>
                <a:lnTo>
                  <a:pt x="21600" y="15560"/>
                </a:lnTo>
                <a:lnTo>
                  <a:pt x="19139" y="21600"/>
                </a:lnTo>
                <a:lnTo>
                  <a:pt x="15711" y="15560"/>
                </a:lnTo>
                <a:lnTo>
                  <a:pt x="17079" y="15560"/>
                </a:lnTo>
                <a:lnTo>
                  <a:pt x="17079" y="15560"/>
                </a:lnTo>
                <a:cubicBezTo>
                  <a:pt x="15488" y="7719"/>
                  <a:pt x="11165" y="4067"/>
                  <a:pt x="7424" y="7403"/>
                </a:cubicBezTo>
                <a:cubicBezTo>
                  <a:pt x="4708" y="9825"/>
                  <a:pt x="2944" y="15413"/>
                  <a:pt x="2944" y="21600"/>
                </a:cubicBezTo>
                <a:close/>
              </a:path>
            </a:pathLst>
          </a:custGeom>
          <a:solidFill>
            <a:srgbClr val="153553"/>
          </a:solidFill>
          <a:ln w="12700" cap="flat">
            <a:solidFill>
              <a:srgbClr val="FFFFFF"/>
            </a:solidFill>
            <a:prstDash val="solid"/>
            <a:miter lim="800000"/>
          </a:ln>
          <a:effectLst/>
        </xdr:spPr>
        <xdr:txBody>
          <a:bodyPr/>
          <a:lstStyle/>
          <a:p>
            <a:endParaRPr/>
          </a:p>
        </xdr:txBody>
      </xdr:sp>
      <xdr:sp macro="" textlink="">
        <xdr:nvSpPr>
          <xdr:cNvPr id="38" name="Figura">
            <a:extLst>
              <a:ext uri="{FF2B5EF4-FFF2-40B4-BE49-F238E27FC236}">
                <a16:creationId xmlns:a16="http://schemas.microsoft.com/office/drawing/2014/main" id="{00000000-0008-0000-0600-000026000000}"/>
              </a:ext>
            </a:extLst>
          </xdr:cNvPr>
          <xdr:cNvSpPr/>
        </xdr:nvSpPr>
        <xdr:spPr>
          <a:xfrm rot="10800000">
            <a:off x="4435412" y="3121152"/>
            <a:ext cx="1388306" cy="662339"/>
          </a:xfrm>
          <a:custGeom>
            <a:avLst/>
            <a:gdLst/>
            <a:ahLst/>
            <a:cxnLst>
              <a:cxn ang="0">
                <a:pos x="wd2" y="hd2"/>
              </a:cxn>
              <a:cxn ang="5400000">
                <a:pos x="wd2" y="hd2"/>
              </a:cxn>
              <a:cxn ang="10800000">
                <a:pos x="wd2" y="hd2"/>
              </a:cxn>
              <a:cxn ang="16200000">
                <a:pos x="wd2" y="hd2"/>
              </a:cxn>
            </a:cxnLst>
            <a:rect l="0" t="0" r="r" b="b"/>
            <a:pathLst>
              <a:path w="21600" h="21600" extrusionOk="0">
                <a:moveTo>
                  <a:pt x="0" y="21600"/>
                </a:moveTo>
                <a:cubicBezTo>
                  <a:pt x="0" y="9671"/>
                  <a:pt x="4614" y="0"/>
                  <a:pt x="10306" y="0"/>
                </a:cubicBezTo>
                <a:cubicBezTo>
                  <a:pt x="14887" y="0"/>
                  <a:pt x="18919" y="6340"/>
                  <a:pt x="20200" y="15560"/>
                </a:cubicBezTo>
                <a:lnTo>
                  <a:pt x="21600" y="15560"/>
                </a:lnTo>
                <a:lnTo>
                  <a:pt x="19139" y="21600"/>
                </a:lnTo>
                <a:lnTo>
                  <a:pt x="15711" y="15560"/>
                </a:lnTo>
                <a:lnTo>
                  <a:pt x="17079" y="15560"/>
                </a:lnTo>
                <a:lnTo>
                  <a:pt x="17079" y="15560"/>
                </a:lnTo>
                <a:cubicBezTo>
                  <a:pt x="15488" y="7719"/>
                  <a:pt x="11165" y="4067"/>
                  <a:pt x="7424" y="7403"/>
                </a:cubicBezTo>
                <a:cubicBezTo>
                  <a:pt x="4708" y="9825"/>
                  <a:pt x="2944" y="15413"/>
                  <a:pt x="2944" y="21600"/>
                </a:cubicBezTo>
                <a:close/>
              </a:path>
            </a:pathLst>
          </a:custGeom>
          <a:solidFill>
            <a:srgbClr val="153553"/>
          </a:solidFill>
          <a:ln w="12700" cap="flat">
            <a:solidFill>
              <a:srgbClr val="FFFFFF"/>
            </a:solidFill>
            <a:prstDash val="solid"/>
            <a:miter lim="800000"/>
          </a:ln>
          <a:effectLst/>
        </xdr:spPr>
        <xdr:txBody>
          <a:bodyPr/>
          <a:lstStyle/>
          <a:p>
            <a:endParaRPr/>
          </a:p>
        </xdr:txBody>
      </xdr:sp>
    </xdr:grpSp>
    <xdr:clientData/>
  </xdr:twoCellAnchor>
  <xdr:twoCellAnchor>
    <xdr:from>
      <xdr:col>0</xdr:col>
      <xdr:colOff>309880</xdr:colOff>
      <xdr:row>0</xdr:row>
      <xdr:rowOff>25400</xdr:rowOff>
    </xdr:from>
    <xdr:to>
      <xdr:col>2</xdr:col>
      <xdr:colOff>433723</xdr:colOff>
      <xdr:row>2</xdr:row>
      <xdr:rowOff>530225</xdr:rowOff>
    </xdr:to>
    <xdr:pic>
      <xdr:nvPicPr>
        <xdr:cNvPr id="40" name="Logo Emelce.png" descr="Logo Emelce.png">
          <a:extLst>
            <a:ext uri="{FF2B5EF4-FFF2-40B4-BE49-F238E27FC236}">
              <a16:creationId xmlns:a16="http://schemas.microsoft.com/office/drawing/2014/main" id="{00000000-0008-0000-0600-000028000000}"/>
            </a:ext>
          </a:extLst>
        </xdr:cNvPr>
        <xdr:cNvPicPr>
          <a:picLocks noChangeAspect="1"/>
        </xdr:cNvPicPr>
      </xdr:nvPicPr>
      <xdr:blipFill>
        <a:blip xmlns:r="http://schemas.openxmlformats.org/officeDocument/2006/relationships" r:embed="rId1"/>
        <a:srcRect/>
        <a:stretch>
          <a:fillRect/>
        </a:stretch>
      </xdr:blipFill>
      <xdr:spPr>
        <a:xfrm>
          <a:off x="309879" y="25400"/>
          <a:ext cx="1876445" cy="1009650"/>
        </a:xfrm>
        <a:prstGeom prst="rect">
          <a:avLst/>
        </a:prstGeom>
        <a:ln w="12700" cap="flat">
          <a:noFill/>
          <a:miter lim="400000"/>
        </a:ln>
        <a:effec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1</xdr:col>
      <xdr:colOff>55243</xdr:colOff>
      <xdr:row>3</xdr:row>
      <xdr:rowOff>184356</xdr:rowOff>
    </xdr:from>
    <xdr:to>
      <xdr:col>15</xdr:col>
      <xdr:colOff>34290</xdr:colOff>
      <xdr:row>6</xdr:row>
      <xdr:rowOff>194897</xdr:rowOff>
    </xdr:to>
    <xdr:sp macro="" textlink="">
      <xdr:nvSpPr>
        <xdr:cNvPr id="43" name="11 Rectángulo">
          <a:extLst>
            <a:ext uri="{FF2B5EF4-FFF2-40B4-BE49-F238E27FC236}">
              <a16:creationId xmlns:a16="http://schemas.microsoft.com/office/drawing/2014/main" id="{00000000-0008-0000-0700-00002B000000}"/>
            </a:ext>
          </a:extLst>
        </xdr:cNvPr>
        <xdr:cNvSpPr/>
      </xdr:nvSpPr>
      <xdr:spPr>
        <a:xfrm>
          <a:off x="931543" y="1481661"/>
          <a:ext cx="11866248" cy="572517"/>
        </a:xfrm>
        <a:prstGeom prst="rect">
          <a:avLst/>
        </a:prstGeom>
        <a:solidFill>
          <a:srgbClr val="9DC3E6"/>
        </a:solidFill>
        <a:ln w="38100" cap="flat">
          <a:solidFill>
            <a:srgbClr val="002060"/>
          </a:solidFill>
          <a:prstDash val="solid"/>
          <a:miter lim="800000"/>
        </a:ln>
        <a:effectLst>
          <a:outerShdw blurRad="50800" dist="27940" dir="5400000" rotWithShape="0">
            <a:srgbClr val="000000">
              <a:alpha val="32000"/>
            </a:srgbClr>
          </a:outerShdw>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t">
          <a:spAutoFit/>
        </a:bodyPr>
        <a:lstStyle/>
        <a:p>
          <a:pPr marL="0" marR="0" indent="0" algn="ctr" defTabSz="457200" latinLnBrk="0">
            <a:lnSpc>
              <a:spcPct val="100000"/>
            </a:lnSpc>
            <a:spcBef>
              <a:spcPts val="0"/>
            </a:spcBef>
            <a:spcAft>
              <a:spcPts val="0"/>
            </a:spcAft>
            <a:buClrTx/>
            <a:buSzTx/>
            <a:buFontTx/>
            <a:buNone/>
            <a:def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defRPr>
          </a:pPr>
          <a:r>
            <a: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rPr>
            <a:t>5. Objetivos estratégicos</a:t>
          </a:r>
        </a:p>
      </xdr:txBody>
    </xdr:sp>
    <xdr:clientData/>
  </xdr:twoCellAnchor>
  <xdr:twoCellAnchor>
    <xdr:from>
      <xdr:col>5</xdr:col>
      <xdr:colOff>485775</xdr:colOff>
      <xdr:row>9</xdr:row>
      <xdr:rowOff>409654</xdr:rowOff>
    </xdr:from>
    <xdr:to>
      <xdr:col>6</xdr:col>
      <xdr:colOff>208407</xdr:colOff>
      <xdr:row>11</xdr:row>
      <xdr:rowOff>66754</xdr:rowOff>
    </xdr:to>
    <xdr:sp macro="" textlink="">
      <xdr:nvSpPr>
        <xdr:cNvPr id="44" name="Flecha abajo 11">
          <a:extLst>
            <a:ext uri="{FF2B5EF4-FFF2-40B4-BE49-F238E27FC236}">
              <a16:creationId xmlns:a16="http://schemas.microsoft.com/office/drawing/2014/main" id="{00000000-0008-0000-0700-00002C000000}"/>
            </a:ext>
          </a:extLst>
        </xdr:cNvPr>
        <xdr:cNvSpPr/>
      </xdr:nvSpPr>
      <xdr:spPr>
        <a:xfrm>
          <a:off x="4867275" y="3107134"/>
          <a:ext cx="598933" cy="504826"/>
        </a:xfrm>
        <a:custGeom>
          <a:avLst/>
          <a:gdLst/>
          <a:ahLst/>
          <a:cxnLst>
            <a:cxn ang="0">
              <a:pos x="wd2" y="hd2"/>
            </a:cxn>
            <a:cxn ang="5400000">
              <a:pos x="wd2" y="hd2"/>
            </a:cxn>
            <a:cxn ang="10800000">
              <a:pos x="wd2" y="hd2"/>
            </a:cxn>
            <a:cxn ang="16200000">
              <a:pos x="wd2" y="hd2"/>
            </a:cxn>
          </a:cxnLst>
          <a:rect l="0" t="0" r="r" b="b"/>
          <a:pathLst>
            <a:path w="21600" h="21600" extrusionOk="0">
              <a:moveTo>
                <a:pt x="0" y="10800"/>
              </a:moveTo>
              <a:lnTo>
                <a:pt x="5400" y="10800"/>
              </a:lnTo>
              <a:lnTo>
                <a:pt x="5400" y="0"/>
              </a:lnTo>
              <a:lnTo>
                <a:pt x="16200" y="0"/>
              </a:lnTo>
              <a:lnTo>
                <a:pt x="16200" y="10800"/>
              </a:lnTo>
              <a:lnTo>
                <a:pt x="21600" y="10800"/>
              </a:lnTo>
              <a:lnTo>
                <a:pt x="10800" y="21600"/>
              </a:lnTo>
              <a:close/>
            </a:path>
          </a:pathLst>
        </a:custGeom>
        <a:solidFill>
          <a:srgbClr val="FF6600"/>
        </a:solidFill>
        <a:ln w="12700" cap="flat">
          <a:solidFill>
            <a:srgbClr val="42719B"/>
          </a:solidFill>
          <a:prstDash val="solid"/>
          <a:miter lim="800000"/>
        </a:ln>
        <a:effectLst/>
      </xdr:spPr>
      <xdr:txBody>
        <a:bodyPr/>
        <a:lstStyle/>
        <a:p>
          <a:endParaRPr/>
        </a:p>
      </xdr:txBody>
    </xdr:sp>
    <xdr:clientData/>
  </xdr:twoCellAnchor>
  <xdr:twoCellAnchor>
    <xdr:from>
      <xdr:col>0</xdr:col>
      <xdr:colOff>209550</xdr:colOff>
      <xdr:row>9</xdr:row>
      <xdr:rowOff>571579</xdr:rowOff>
    </xdr:from>
    <xdr:to>
      <xdr:col>3</xdr:col>
      <xdr:colOff>428280</xdr:colOff>
      <xdr:row>15</xdr:row>
      <xdr:rowOff>466803</xdr:rowOff>
    </xdr:to>
    <xdr:grpSp>
      <xdr:nvGrpSpPr>
        <xdr:cNvPr id="47" name="Flecha derecha 12">
          <a:extLst>
            <a:ext uri="{FF2B5EF4-FFF2-40B4-BE49-F238E27FC236}">
              <a16:creationId xmlns:a16="http://schemas.microsoft.com/office/drawing/2014/main" id="{00000000-0008-0000-0700-00002F000000}"/>
            </a:ext>
          </a:extLst>
        </xdr:cNvPr>
        <xdr:cNvGrpSpPr/>
      </xdr:nvGrpSpPr>
      <xdr:grpSpPr>
        <a:xfrm>
          <a:off x="209550" y="3267154"/>
          <a:ext cx="2504730" cy="1771649"/>
          <a:chOff x="0" y="0"/>
          <a:chExt cx="2847630" cy="1771648"/>
        </a:xfrm>
      </xdr:grpSpPr>
      <xdr:sp macro="" textlink="">
        <xdr:nvSpPr>
          <xdr:cNvPr id="45" name="Flecha">
            <a:extLst>
              <a:ext uri="{FF2B5EF4-FFF2-40B4-BE49-F238E27FC236}">
                <a16:creationId xmlns:a16="http://schemas.microsoft.com/office/drawing/2014/main" id="{00000000-0008-0000-0700-00002D000000}"/>
              </a:ext>
            </a:extLst>
          </xdr:cNvPr>
          <xdr:cNvSpPr/>
        </xdr:nvSpPr>
        <xdr:spPr>
          <a:xfrm>
            <a:off x="0" y="0"/>
            <a:ext cx="2847631" cy="1771649"/>
          </a:xfrm>
          <a:prstGeom prst="rightArrow">
            <a:avLst>
              <a:gd name="adj1" fmla="val 75000"/>
              <a:gd name="adj2" fmla="val 50000"/>
            </a:avLst>
          </a:prstGeom>
          <a:solidFill>
            <a:srgbClr val="9DC3E6"/>
          </a:solidFill>
          <a:ln w="38100" cap="flat">
            <a:solidFill>
              <a:srgbClr val="00518E"/>
            </a:solidFill>
            <a:prstDash val="solid"/>
            <a:miter lim="800000"/>
          </a:ln>
          <a:effectLst/>
        </xdr:spPr>
        <xdr:txBody>
          <a:bodyPr/>
          <a:lstStyle/>
          <a:p>
            <a:endParaRPr/>
          </a:p>
        </xdr:txBody>
      </xdr:sp>
      <xdr:sp macro="" textlink="">
        <xdr:nvSpPr>
          <xdr:cNvPr id="46" name="REQUISITOS Y NECESIDAD DE LAS PARTES INTERESADAS">
            <a:extLst>
              <a:ext uri="{FF2B5EF4-FFF2-40B4-BE49-F238E27FC236}">
                <a16:creationId xmlns:a16="http://schemas.microsoft.com/office/drawing/2014/main" id="{00000000-0008-0000-0700-00002E000000}"/>
              </a:ext>
            </a:extLst>
          </xdr:cNvPr>
          <xdr:cNvSpPr txBox="1"/>
        </xdr:nvSpPr>
        <xdr:spPr>
          <a:xfrm>
            <a:off x="45719" y="529407"/>
            <a:ext cx="2091824" cy="712834"/>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ctr">
            <a:spAutoFit/>
          </a:bodyPr>
          <a:lstStyle/>
          <a:p>
            <a:pPr marL="0" marR="0" indent="0" algn="ctr" defTabSz="914400" latinLnBrk="0">
              <a:lnSpc>
                <a:spcPct val="100000"/>
              </a:lnSpc>
              <a:spcBef>
                <a:spcPts val="0"/>
              </a:spcBef>
              <a:spcAft>
                <a:spcPts val="0"/>
              </a:spcAft>
              <a:buClrTx/>
              <a:buSzTx/>
              <a:buFontTx/>
              <a:buNone/>
              <a:defRPr sz="1200" b="1" i="0" u="none" strike="noStrike" cap="none" spc="0" baseline="0">
                <a:solidFill>
                  <a:srgbClr val="153553"/>
                </a:solidFill>
                <a:uFillTx/>
                <a:latin typeface="Arial"/>
                <a:ea typeface="Arial"/>
                <a:cs typeface="Arial"/>
                <a:sym typeface="Arial"/>
              </a:defRPr>
            </a:pPr>
            <a:r>
              <a:rPr sz="1200" b="1" i="0" u="none" strike="noStrike" cap="none" spc="0" baseline="0">
                <a:solidFill>
                  <a:srgbClr val="153553"/>
                </a:solidFill>
                <a:uFillTx/>
                <a:latin typeface="Arial"/>
                <a:ea typeface="Arial"/>
                <a:cs typeface="Arial"/>
                <a:sym typeface="Arial"/>
              </a:rPr>
              <a:t>REQUISITOS Y NECESIDAD DE LAS PARTES INTERESADAS</a:t>
            </a:r>
          </a:p>
        </xdr:txBody>
      </xdr:sp>
    </xdr:grpSp>
    <xdr:clientData/>
  </xdr:twoCellAnchor>
  <xdr:twoCellAnchor>
    <xdr:from>
      <xdr:col>3</xdr:col>
      <xdr:colOff>482363</xdr:colOff>
      <xdr:row>8</xdr:row>
      <xdr:rowOff>162004</xdr:rowOff>
    </xdr:from>
    <xdr:to>
      <xdr:col>11</xdr:col>
      <xdr:colOff>704848</xdr:colOff>
      <xdr:row>18</xdr:row>
      <xdr:rowOff>371554</xdr:rowOff>
    </xdr:to>
    <xdr:grpSp>
      <xdr:nvGrpSpPr>
        <xdr:cNvPr id="61" name="Diagrama 14">
          <a:extLst>
            <a:ext uri="{FF2B5EF4-FFF2-40B4-BE49-F238E27FC236}">
              <a16:creationId xmlns:a16="http://schemas.microsoft.com/office/drawing/2014/main" id="{00000000-0008-0000-0700-00003D000000}"/>
            </a:ext>
          </a:extLst>
        </xdr:cNvPr>
        <xdr:cNvGrpSpPr/>
      </xdr:nvGrpSpPr>
      <xdr:grpSpPr>
        <a:xfrm>
          <a:off x="2768363" y="2552779"/>
          <a:ext cx="6318485" cy="3409950"/>
          <a:chOff x="0" y="0"/>
          <a:chExt cx="7232886" cy="3409950"/>
        </a:xfrm>
      </xdr:grpSpPr>
      <xdr:sp macro="" textlink="">
        <xdr:nvSpPr>
          <xdr:cNvPr id="48" name="Polígono">
            <a:extLst>
              <a:ext uri="{FF2B5EF4-FFF2-40B4-BE49-F238E27FC236}">
                <a16:creationId xmlns:a16="http://schemas.microsoft.com/office/drawing/2014/main" id="{00000000-0008-0000-0700-000030000000}"/>
              </a:ext>
            </a:extLst>
          </xdr:cNvPr>
          <xdr:cNvSpPr/>
        </xdr:nvSpPr>
        <xdr:spPr>
          <a:xfrm>
            <a:off x="1214464" y="0"/>
            <a:ext cx="4693387" cy="3409950"/>
          </a:xfrm>
          <a:prstGeom prst="diamond">
            <a:avLst/>
          </a:prstGeom>
          <a:gradFill flip="none" rotWithShape="1">
            <a:gsLst>
              <a:gs pos="0">
                <a:srgbClr val="D9E4F3"/>
              </a:gs>
              <a:gs pos="50000">
                <a:srgbClr val="CFDDF1"/>
              </a:gs>
              <a:gs pos="100000">
                <a:srgbClr val="B4C3D8"/>
              </a:gs>
            </a:gsLst>
            <a:lin ang="5400000" scaled="0"/>
          </a:gradFill>
          <a:ln w="12700" cap="flat">
            <a:noFill/>
            <a:miter lim="400000"/>
          </a:ln>
          <a:effectLst/>
        </xdr:spPr>
        <xdr:txBody>
          <a:bodyPr/>
          <a:lstStyle/>
          <a:p>
            <a:endParaRPr/>
          </a:p>
        </xdr:txBody>
      </xdr:sp>
      <xdr:grpSp>
        <xdr:nvGrpSpPr>
          <xdr:cNvPr id="51" name="Agrupar">
            <a:extLst>
              <a:ext uri="{FF2B5EF4-FFF2-40B4-BE49-F238E27FC236}">
                <a16:creationId xmlns:a16="http://schemas.microsoft.com/office/drawing/2014/main" id="{00000000-0008-0000-0700-000033000000}"/>
              </a:ext>
            </a:extLst>
          </xdr:cNvPr>
          <xdr:cNvGrpSpPr/>
        </xdr:nvGrpSpPr>
        <xdr:grpSpPr>
          <a:xfrm>
            <a:off x="0" y="70442"/>
            <a:ext cx="1329880" cy="893068"/>
            <a:chOff x="0" y="0"/>
            <a:chExt cx="1329879" cy="893066"/>
          </a:xfrm>
        </xdr:grpSpPr>
        <xdr:sp macro="" textlink="">
          <xdr:nvSpPr>
            <xdr:cNvPr id="49" name="Rectángulo redondeado">
              <a:extLst>
                <a:ext uri="{FF2B5EF4-FFF2-40B4-BE49-F238E27FC236}">
                  <a16:creationId xmlns:a16="http://schemas.microsoft.com/office/drawing/2014/main" id="{00000000-0008-0000-0700-000031000000}"/>
                </a:ext>
              </a:extLst>
            </xdr:cNvPr>
            <xdr:cNvSpPr/>
          </xdr:nvSpPr>
          <xdr:spPr>
            <a:xfrm>
              <a:off x="0" y="0"/>
              <a:ext cx="1329880" cy="893067"/>
            </a:xfrm>
            <a:prstGeom prst="roundRect">
              <a:avLst>
                <a:gd name="adj" fmla="val 16667"/>
              </a:avLst>
            </a:prstGeom>
            <a:gradFill flip="none" rotWithShape="1">
              <a:gsLst>
                <a:gs pos="0">
                  <a:srgbClr val="70A6DB"/>
                </a:gs>
                <a:gs pos="50000">
                  <a:srgbClr val="559BDB"/>
                </a:gs>
                <a:gs pos="100000">
                  <a:srgbClr val="448AC9"/>
                </a:gs>
              </a:gsLst>
              <a:lin ang="5400000" scaled="0"/>
            </a:gradFill>
            <a:ln w="12700" cap="flat">
              <a:noFill/>
              <a:miter lim="400000"/>
            </a:ln>
            <a:effectLst/>
          </xdr:spPr>
          <xdr:txBody>
            <a:bodyPr/>
            <a:lstStyle/>
            <a:p>
              <a:endParaRPr/>
            </a:p>
          </xdr:txBody>
        </xdr:sp>
        <xdr:sp macro="" textlink="">
          <xdr:nvSpPr>
            <xdr:cNvPr id="50" name="Fortalecer la sostenbibilidad económica">
              <a:extLst>
                <a:ext uri="{FF2B5EF4-FFF2-40B4-BE49-F238E27FC236}">
                  <a16:creationId xmlns:a16="http://schemas.microsoft.com/office/drawing/2014/main" id="{00000000-0008-0000-0700-000032000000}"/>
                </a:ext>
              </a:extLst>
            </xdr:cNvPr>
            <xdr:cNvSpPr txBox="1"/>
          </xdr:nvSpPr>
          <xdr:spPr>
            <a:xfrm>
              <a:off x="24546" y="102722"/>
              <a:ext cx="1280789" cy="687623"/>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ctr">
              <a:spAutoFit/>
            </a:bodyPr>
            <a:lstStyle/>
            <a:p>
              <a:pPr marL="0" marR="0" indent="0" algn="ctr" defTabSz="533400" latinLnBrk="0">
                <a:lnSpc>
                  <a:spcPct val="90000"/>
                </a:lnSpc>
                <a:spcBef>
                  <a:spcPts val="500"/>
                </a:spcBef>
                <a:spcAft>
                  <a:spcPts val="0"/>
                </a:spcAft>
                <a:buClrTx/>
                <a:buSzTx/>
                <a:buFontTx/>
                <a:buNone/>
                <a:defRPr sz="1200" b="0" i="0" u="none" strike="noStrike" cap="none" spc="0" baseline="0">
                  <a:solidFill>
                    <a:srgbClr val="FFFFFF"/>
                  </a:solidFill>
                  <a:uFillTx/>
                  <a:latin typeface="Calibri"/>
                  <a:ea typeface="Calibri"/>
                  <a:cs typeface="Calibri"/>
                  <a:sym typeface="Calibri"/>
                </a:defRPr>
              </a:pPr>
              <a:r>
                <a:rPr sz="1200" b="0" i="0" u="none" strike="noStrike" cap="none" spc="0" baseline="0">
                  <a:solidFill>
                    <a:srgbClr val="FFFFFF"/>
                  </a:solidFill>
                  <a:uFillTx/>
                  <a:latin typeface="Calibri"/>
                  <a:ea typeface="Calibri"/>
                  <a:cs typeface="Calibri"/>
                  <a:sym typeface="Calibri"/>
                </a:rPr>
                <a:t>Fortalecer la sostenbibilidad económica</a:t>
              </a:r>
            </a:p>
          </xdr:txBody>
        </xdr:sp>
      </xdr:grpSp>
      <xdr:grpSp>
        <xdr:nvGrpSpPr>
          <xdr:cNvPr id="54" name="Agrupar">
            <a:extLst>
              <a:ext uri="{FF2B5EF4-FFF2-40B4-BE49-F238E27FC236}">
                <a16:creationId xmlns:a16="http://schemas.microsoft.com/office/drawing/2014/main" id="{00000000-0008-0000-0700-000036000000}"/>
              </a:ext>
            </a:extLst>
          </xdr:cNvPr>
          <xdr:cNvGrpSpPr/>
        </xdr:nvGrpSpPr>
        <xdr:grpSpPr>
          <a:xfrm>
            <a:off x="5884272" y="115459"/>
            <a:ext cx="1329881" cy="755373"/>
            <a:chOff x="0" y="0"/>
            <a:chExt cx="1329879" cy="755372"/>
          </a:xfrm>
        </xdr:grpSpPr>
        <xdr:sp macro="" textlink="">
          <xdr:nvSpPr>
            <xdr:cNvPr id="52" name="Rectángulo redondeado">
              <a:extLst>
                <a:ext uri="{FF2B5EF4-FFF2-40B4-BE49-F238E27FC236}">
                  <a16:creationId xmlns:a16="http://schemas.microsoft.com/office/drawing/2014/main" id="{00000000-0008-0000-0700-000034000000}"/>
                </a:ext>
              </a:extLst>
            </xdr:cNvPr>
            <xdr:cNvSpPr/>
          </xdr:nvSpPr>
          <xdr:spPr>
            <a:xfrm>
              <a:off x="0" y="0"/>
              <a:ext cx="1329880" cy="755373"/>
            </a:xfrm>
            <a:prstGeom prst="roundRect">
              <a:avLst>
                <a:gd name="adj" fmla="val 16667"/>
              </a:avLst>
            </a:prstGeom>
            <a:gradFill flip="none" rotWithShape="1">
              <a:gsLst>
                <a:gs pos="0">
                  <a:srgbClr val="70A6DB"/>
                </a:gs>
                <a:gs pos="50000">
                  <a:srgbClr val="559BDB"/>
                </a:gs>
                <a:gs pos="100000">
                  <a:srgbClr val="448AC9"/>
                </a:gs>
              </a:gsLst>
              <a:lin ang="5400000" scaled="0"/>
            </a:gradFill>
            <a:ln w="12700" cap="flat">
              <a:noFill/>
              <a:miter lim="400000"/>
            </a:ln>
            <a:effectLst/>
          </xdr:spPr>
          <xdr:txBody>
            <a:bodyPr/>
            <a:lstStyle/>
            <a:p>
              <a:endParaRPr/>
            </a:p>
          </xdr:txBody>
        </xdr:sp>
        <xdr:sp macro="" textlink="">
          <xdr:nvSpPr>
            <xdr:cNvPr id="53" name="Fortalecer las competencias del capital humano">
              <a:extLst>
                <a:ext uri="{FF2B5EF4-FFF2-40B4-BE49-F238E27FC236}">
                  <a16:creationId xmlns:a16="http://schemas.microsoft.com/office/drawing/2014/main" id="{00000000-0008-0000-0700-000035000000}"/>
                </a:ext>
              </a:extLst>
            </xdr:cNvPr>
            <xdr:cNvSpPr txBox="1"/>
          </xdr:nvSpPr>
          <xdr:spPr>
            <a:xfrm>
              <a:off x="17824" y="33875"/>
              <a:ext cx="1294233" cy="687622"/>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ctr">
              <a:spAutoFit/>
            </a:bodyPr>
            <a:lstStyle/>
            <a:p>
              <a:pPr marL="0" marR="0" indent="0" algn="ctr" defTabSz="533400" latinLnBrk="0">
                <a:lnSpc>
                  <a:spcPct val="90000"/>
                </a:lnSpc>
                <a:spcBef>
                  <a:spcPts val="500"/>
                </a:spcBef>
                <a:spcAft>
                  <a:spcPts val="0"/>
                </a:spcAft>
                <a:buClrTx/>
                <a:buSzTx/>
                <a:buFontTx/>
                <a:buNone/>
                <a:defRPr sz="1200" b="0" i="0" u="none" strike="noStrike" cap="none" spc="0" baseline="0">
                  <a:solidFill>
                    <a:srgbClr val="FFFFFF"/>
                  </a:solidFill>
                  <a:uFillTx/>
                  <a:latin typeface="Calibri"/>
                  <a:ea typeface="Calibri"/>
                  <a:cs typeface="Calibri"/>
                  <a:sym typeface="Calibri"/>
                </a:defRPr>
              </a:pPr>
              <a:r>
                <a:rPr sz="1200" b="0" i="0" u="none" strike="noStrike" cap="none" spc="0" baseline="0">
                  <a:solidFill>
                    <a:srgbClr val="FFFFFF"/>
                  </a:solidFill>
                  <a:uFillTx/>
                  <a:latin typeface="Calibri"/>
                  <a:ea typeface="Calibri"/>
                  <a:cs typeface="Calibri"/>
                  <a:sym typeface="Calibri"/>
                </a:rPr>
                <a:t>Fortalecer las competencias del capital humano</a:t>
              </a:r>
            </a:p>
          </xdr:txBody>
        </xdr:sp>
      </xdr:grpSp>
      <xdr:grpSp>
        <xdr:nvGrpSpPr>
          <xdr:cNvPr id="57" name="Agrupar">
            <a:extLst>
              <a:ext uri="{FF2B5EF4-FFF2-40B4-BE49-F238E27FC236}">
                <a16:creationId xmlns:a16="http://schemas.microsoft.com/office/drawing/2014/main" id="{00000000-0008-0000-0700-000039000000}"/>
              </a:ext>
            </a:extLst>
          </xdr:cNvPr>
          <xdr:cNvGrpSpPr/>
        </xdr:nvGrpSpPr>
        <xdr:grpSpPr>
          <a:xfrm>
            <a:off x="27222" y="1970034"/>
            <a:ext cx="1329881" cy="1329881"/>
            <a:chOff x="0" y="0"/>
            <a:chExt cx="1329879" cy="1329879"/>
          </a:xfrm>
        </xdr:grpSpPr>
        <xdr:sp macro="" textlink="">
          <xdr:nvSpPr>
            <xdr:cNvPr id="55" name="Rectángulo redondeado">
              <a:extLst>
                <a:ext uri="{FF2B5EF4-FFF2-40B4-BE49-F238E27FC236}">
                  <a16:creationId xmlns:a16="http://schemas.microsoft.com/office/drawing/2014/main" id="{00000000-0008-0000-0700-000037000000}"/>
                </a:ext>
              </a:extLst>
            </xdr:cNvPr>
            <xdr:cNvSpPr/>
          </xdr:nvSpPr>
          <xdr:spPr>
            <a:xfrm>
              <a:off x="0" y="0"/>
              <a:ext cx="1329880" cy="1329880"/>
            </a:xfrm>
            <a:prstGeom prst="roundRect">
              <a:avLst>
                <a:gd name="adj" fmla="val 16667"/>
              </a:avLst>
            </a:prstGeom>
            <a:gradFill flip="none" rotWithShape="1">
              <a:gsLst>
                <a:gs pos="0">
                  <a:srgbClr val="70A6DB"/>
                </a:gs>
                <a:gs pos="50000">
                  <a:srgbClr val="559BDB"/>
                </a:gs>
                <a:gs pos="100000">
                  <a:srgbClr val="448AC9"/>
                </a:gs>
              </a:gsLst>
              <a:lin ang="5400000" scaled="0"/>
            </a:gradFill>
            <a:ln w="12700" cap="flat">
              <a:noFill/>
              <a:miter lim="400000"/>
            </a:ln>
            <a:effectLst/>
          </xdr:spPr>
          <xdr:txBody>
            <a:bodyPr/>
            <a:lstStyle/>
            <a:p>
              <a:endParaRPr/>
            </a:p>
          </xdr:txBody>
        </xdr:sp>
        <xdr:sp macro="" textlink="">
          <xdr:nvSpPr>
            <xdr:cNvPr id="56" name="Mejorar el posionamiento de EMELCE a nivel nacional">
              <a:extLst>
                <a:ext uri="{FF2B5EF4-FFF2-40B4-BE49-F238E27FC236}">
                  <a16:creationId xmlns:a16="http://schemas.microsoft.com/office/drawing/2014/main" id="{00000000-0008-0000-0700-000038000000}"/>
                </a:ext>
              </a:extLst>
            </xdr:cNvPr>
            <xdr:cNvSpPr txBox="1"/>
          </xdr:nvSpPr>
          <xdr:spPr>
            <a:xfrm>
              <a:off x="45869" y="220611"/>
              <a:ext cx="1238142" cy="888658"/>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ctr">
              <a:spAutoFit/>
            </a:bodyPr>
            <a:lstStyle/>
            <a:p>
              <a:pPr marL="0" marR="0" indent="0" algn="ctr" defTabSz="533400" latinLnBrk="0">
                <a:lnSpc>
                  <a:spcPct val="90000"/>
                </a:lnSpc>
                <a:spcBef>
                  <a:spcPts val="500"/>
                </a:spcBef>
                <a:spcAft>
                  <a:spcPts val="0"/>
                </a:spcAft>
                <a:buClrTx/>
                <a:buSzTx/>
                <a:buFontTx/>
                <a:buNone/>
                <a:defRPr sz="1200" b="0" i="0" u="none" strike="noStrike" cap="none" spc="0" baseline="0">
                  <a:solidFill>
                    <a:srgbClr val="FFFFFF"/>
                  </a:solidFill>
                  <a:uFillTx/>
                  <a:latin typeface="Calibri"/>
                  <a:ea typeface="Calibri"/>
                  <a:cs typeface="Calibri"/>
                  <a:sym typeface="Calibri"/>
                </a:defRPr>
              </a:pPr>
              <a:r>
                <a:rPr sz="1200" b="0" i="0" u="none" strike="noStrike" cap="none" spc="0" baseline="0">
                  <a:solidFill>
                    <a:srgbClr val="FFFFFF"/>
                  </a:solidFill>
                  <a:uFillTx/>
                  <a:latin typeface="Calibri"/>
                  <a:ea typeface="Calibri"/>
                  <a:cs typeface="Calibri"/>
                  <a:sym typeface="Calibri"/>
                </a:rPr>
                <a:t>Mejorar el posionamiento de EMELCE a nivel nacional</a:t>
              </a:r>
            </a:p>
          </xdr:txBody>
        </xdr:sp>
      </xdr:grpSp>
      <xdr:grpSp>
        <xdr:nvGrpSpPr>
          <xdr:cNvPr id="60" name="Agrupar">
            <a:extLst>
              <a:ext uri="{FF2B5EF4-FFF2-40B4-BE49-F238E27FC236}">
                <a16:creationId xmlns:a16="http://schemas.microsoft.com/office/drawing/2014/main" id="{00000000-0008-0000-0700-00003C000000}"/>
              </a:ext>
            </a:extLst>
          </xdr:cNvPr>
          <xdr:cNvGrpSpPr/>
        </xdr:nvGrpSpPr>
        <xdr:grpSpPr>
          <a:xfrm>
            <a:off x="5680131" y="2122047"/>
            <a:ext cx="1552756" cy="1149429"/>
            <a:chOff x="0" y="0"/>
            <a:chExt cx="1552755" cy="1149428"/>
          </a:xfrm>
        </xdr:grpSpPr>
        <xdr:sp macro="" textlink="">
          <xdr:nvSpPr>
            <xdr:cNvPr id="58" name="Rectángulo redondeado">
              <a:extLst>
                <a:ext uri="{FF2B5EF4-FFF2-40B4-BE49-F238E27FC236}">
                  <a16:creationId xmlns:a16="http://schemas.microsoft.com/office/drawing/2014/main" id="{00000000-0008-0000-0700-00003A000000}"/>
                </a:ext>
              </a:extLst>
            </xdr:cNvPr>
            <xdr:cNvSpPr/>
          </xdr:nvSpPr>
          <xdr:spPr>
            <a:xfrm>
              <a:off x="0" y="0"/>
              <a:ext cx="1552756" cy="1149429"/>
            </a:xfrm>
            <a:prstGeom prst="roundRect">
              <a:avLst>
                <a:gd name="adj" fmla="val 16667"/>
              </a:avLst>
            </a:prstGeom>
            <a:gradFill flip="none" rotWithShape="1">
              <a:gsLst>
                <a:gs pos="0">
                  <a:srgbClr val="70A6DB"/>
                </a:gs>
                <a:gs pos="50000">
                  <a:srgbClr val="559BDB"/>
                </a:gs>
                <a:gs pos="100000">
                  <a:srgbClr val="448AC9"/>
                </a:gs>
              </a:gsLst>
              <a:lin ang="5400000" scaled="0"/>
            </a:gradFill>
            <a:ln w="12700" cap="flat">
              <a:noFill/>
              <a:miter lim="400000"/>
            </a:ln>
            <a:effectLst/>
          </xdr:spPr>
          <xdr:txBody>
            <a:bodyPr/>
            <a:lstStyle/>
            <a:p>
              <a:endParaRPr/>
            </a:p>
          </xdr:txBody>
        </xdr:sp>
        <xdr:sp macro="" textlink="">
          <xdr:nvSpPr>
            <xdr:cNvPr id="59" name="Fortalecer la planeación y ejecución de las innversiones">
              <a:extLst>
                <a:ext uri="{FF2B5EF4-FFF2-40B4-BE49-F238E27FC236}">
                  <a16:creationId xmlns:a16="http://schemas.microsoft.com/office/drawing/2014/main" id="{00000000-0008-0000-0700-00003B000000}"/>
                </a:ext>
              </a:extLst>
            </xdr:cNvPr>
            <xdr:cNvSpPr txBox="1"/>
          </xdr:nvSpPr>
          <xdr:spPr>
            <a:xfrm>
              <a:off x="37060" y="130385"/>
              <a:ext cx="1478636" cy="888659"/>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ctr">
              <a:spAutoFit/>
            </a:bodyPr>
            <a:lstStyle/>
            <a:p>
              <a:pPr marL="0" marR="0" indent="0" algn="ctr" defTabSz="533400" latinLnBrk="0">
                <a:lnSpc>
                  <a:spcPct val="90000"/>
                </a:lnSpc>
                <a:spcBef>
                  <a:spcPts val="500"/>
                </a:spcBef>
                <a:spcAft>
                  <a:spcPts val="0"/>
                </a:spcAft>
                <a:buClrTx/>
                <a:buSzTx/>
                <a:buFontTx/>
                <a:buNone/>
                <a:defRPr sz="1200" b="0" i="0" u="none" strike="noStrike" cap="none" spc="0" baseline="0">
                  <a:solidFill>
                    <a:srgbClr val="FFFFFF"/>
                  </a:solidFill>
                  <a:uFillTx/>
                  <a:latin typeface="Calibri"/>
                  <a:ea typeface="Calibri"/>
                  <a:cs typeface="Calibri"/>
                  <a:sym typeface="Calibri"/>
                </a:defRPr>
              </a:pPr>
              <a:r>
                <a:rPr sz="1200" b="0" i="0" u="none" strike="noStrike" cap="none" spc="0" baseline="0">
                  <a:solidFill>
                    <a:srgbClr val="FFFFFF"/>
                  </a:solidFill>
                  <a:uFillTx/>
                  <a:latin typeface="Calibri"/>
                  <a:ea typeface="Calibri"/>
                  <a:cs typeface="Calibri"/>
                  <a:sym typeface="Calibri"/>
                </a:rPr>
                <a:t>Fortalecer la planeación y ejecución de las innversiones</a:t>
              </a:r>
            </a:p>
          </xdr:txBody>
        </xdr:sp>
      </xdr:grpSp>
    </xdr:grpSp>
    <xdr:clientData/>
  </xdr:twoCellAnchor>
  <xdr:twoCellAnchor>
    <xdr:from>
      <xdr:col>6</xdr:col>
      <xdr:colOff>428625</xdr:colOff>
      <xdr:row>10</xdr:row>
      <xdr:rowOff>52464</xdr:rowOff>
    </xdr:from>
    <xdr:to>
      <xdr:col>9</xdr:col>
      <xdr:colOff>752475</xdr:colOff>
      <xdr:row>17</xdr:row>
      <xdr:rowOff>90564</xdr:rowOff>
    </xdr:to>
    <xdr:sp macro="" textlink="">
      <xdr:nvSpPr>
        <xdr:cNvPr id="62" name="Text Box 3">
          <a:extLst>
            <a:ext uri="{FF2B5EF4-FFF2-40B4-BE49-F238E27FC236}">
              <a16:creationId xmlns:a16="http://schemas.microsoft.com/office/drawing/2014/main" id="{00000000-0008-0000-0700-00003E000000}"/>
            </a:ext>
          </a:extLst>
        </xdr:cNvPr>
        <xdr:cNvSpPr txBox="1"/>
      </xdr:nvSpPr>
      <xdr:spPr>
        <a:xfrm>
          <a:off x="5686425" y="3407169"/>
          <a:ext cx="2952750" cy="1971676"/>
        </a:xfrm>
        <a:prstGeom prst="rect">
          <a:avLst/>
        </a:prstGeom>
        <a:solidFill>
          <a:srgbClr val="9DC3E6"/>
        </a:solidFill>
        <a:ln w="57150" cap="flat">
          <a:solidFill>
            <a:srgbClr val="153553"/>
          </a:solidFill>
          <a:prstDash val="solid"/>
          <a:miter lim="8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0" tIns="0" rIns="0" bIns="0" numCol="1" anchor="t">
          <a:noAutofit/>
        </a:bodyPr>
        <a:lstStyle/>
        <a:p>
          <a:pPr marL="0" marR="0" indent="0" algn="ctr" defTabSz="914400" latinLnBrk="0">
            <a:lnSpc>
              <a:spcPct val="100000"/>
            </a:lnSpc>
            <a:spcBef>
              <a:spcPts val="0"/>
            </a:spcBef>
            <a:spcAft>
              <a:spcPts val="0"/>
            </a:spcAft>
            <a:buClrTx/>
            <a:buSzTx/>
            <a:buFontTx/>
            <a:buNone/>
            <a:defRPr sz="1400" b="1" i="0" u="none" strike="noStrike" cap="none" spc="0" baseline="0">
              <a:solidFill>
                <a:srgbClr val="153553"/>
              </a:solidFill>
              <a:uFillTx/>
              <a:latin typeface="Arial"/>
              <a:ea typeface="Arial"/>
              <a:cs typeface="Arial"/>
              <a:sym typeface="Arial"/>
            </a:defRPr>
          </a:pPr>
          <a:endParaRPr sz="1400" b="1" i="0" u="none" strike="noStrike" cap="none" spc="0" baseline="0">
            <a:solidFill>
              <a:srgbClr val="153553"/>
            </a:solidFill>
            <a:uFillTx/>
            <a:latin typeface="Arial"/>
            <a:ea typeface="Arial"/>
            <a:cs typeface="Arial"/>
            <a:sym typeface="Arial"/>
          </a:endParaRPr>
        </a:p>
        <a:p>
          <a:pPr marL="0" marR="0" indent="0" algn="ctr" defTabSz="914400" latinLnBrk="0">
            <a:lnSpc>
              <a:spcPct val="100000"/>
            </a:lnSpc>
            <a:spcBef>
              <a:spcPts val="0"/>
            </a:spcBef>
            <a:spcAft>
              <a:spcPts val="0"/>
            </a:spcAft>
            <a:buClrTx/>
            <a:buSzTx/>
            <a:buFontTx/>
            <a:buNone/>
            <a:defRPr sz="1400" b="1" i="0" u="none" strike="noStrike" cap="none" spc="0" baseline="0">
              <a:solidFill>
                <a:srgbClr val="153553"/>
              </a:solidFill>
              <a:uFillTx/>
              <a:latin typeface="Arial"/>
              <a:ea typeface="Arial"/>
              <a:cs typeface="Arial"/>
              <a:sym typeface="Arial"/>
            </a:defRPr>
          </a:pPr>
          <a:endParaRPr sz="1400" b="1" i="0" u="none" strike="noStrike" cap="none" spc="0" baseline="0">
            <a:solidFill>
              <a:srgbClr val="153553"/>
            </a:solidFill>
            <a:uFillTx/>
            <a:latin typeface="Arial"/>
            <a:ea typeface="Arial"/>
            <a:cs typeface="Arial"/>
            <a:sym typeface="Arial"/>
          </a:endParaRPr>
        </a:p>
        <a:p>
          <a:pPr marL="0" marR="0" indent="0" algn="ctr" defTabSz="914400" latinLnBrk="0">
            <a:lnSpc>
              <a:spcPct val="100000"/>
            </a:lnSpc>
            <a:spcBef>
              <a:spcPts val="0"/>
            </a:spcBef>
            <a:spcAft>
              <a:spcPts val="0"/>
            </a:spcAft>
            <a:buClrTx/>
            <a:buSzTx/>
            <a:buFontTx/>
            <a:buNone/>
            <a:defRPr sz="1400" b="1" i="0" u="none" strike="noStrike" cap="none" spc="0" baseline="0">
              <a:solidFill>
                <a:srgbClr val="153553"/>
              </a:solidFill>
              <a:uFillTx/>
              <a:latin typeface="Arial"/>
              <a:ea typeface="Arial"/>
              <a:cs typeface="Arial"/>
              <a:sym typeface="Arial"/>
            </a:defRPr>
          </a:pPr>
          <a:endParaRPr sz="1400" b="1" i="0" u="none" strike="noStrike" cap="none" spc="0" baseline="0">
            <a:solidFill>
              <a:srgbClr val="153553"/>
            </a:solidFill>
            <a:uFillTx/>
            <a:latin typeface="Arial"/>
            <a:ea typeface="Arial"/>
            <a:cs typeface="Arial"/>
            <a:sym typeface="Arial"/>
          </a:endParaRPr>
        </a:p>
        <a:p>
          <a:pPr marL="0" marR="0" indent="0" algn="ctr" defTabSz="914400" latinLnBrk="0">
            <a:lnSpc>
              <a:spcPct val="100000"/>
            </a:lnSpc>
            <a:spcBef>
              <a:spcPts val="0"/>
            </a:spcBef>
            <a:spcAft>
              <a:spcPts val="0"/>
            </a:spcAft>
            <a:buClrTx/>
            <a:buSzTx/>
            <a:buFontTx/>
            <a:buNone/>
            <a:defRPr sz="1400" b="1" i="0" u="none" strike="noStrike" cap="none" spc="0" baseline="0">
              <a:solidFill>
                <a:srgbClr val="153553"/>
              </a:solidFill>
              <a:uFillTx/>
              <a:latin typeface="Arial"/>
              <a:ea typeface="Arial"/>
              <a:cs typeface="Arial"/>
              <a:sym typeface="Arial"/>
            </a:defRPr>
          </a:pPr>
          <a:r>
            <a:rPr sz="1400" b="1" i="0" u="none" strike="noStrike" cap="none" spc="0" baseline="0">
              <a:solidFill>
                <a:srgbClr val="153553"/>
              </a:solidFill>
              <a:uFillTx/>
              <a:latin typeface="Arial"/>
              <a:ea typeface="Arial"/>
              <a:cs typeface="Arial"/>
              <a:sym typeface="Arial"/>
            </a:rPr>
            <a:t>GENERAR VALOR </a:t>
          </a:r>
        </a:p>
      </xdr:txBody>
    </xdr:sp>
    <xdr:clientData/>
  </xdr:twoCellAnchor>
  <xdr:twoCellAnchor>
    <xdr:from>
      <xdr:col>5</xdr:col>
      <xdr:colOff>352425</xdr:colOff>
      <xdr:row>9</xdr:row>
      <xdr:rowOff>104854</xdr:rowOff>
    </xdr:from>
    <xdr:to>
      <xdr:col>7</xdr:col>
      <xdr:colOff>28575</xdr:colOff>
      <xdr:row>9</xdr:row>
      <xdr:rowOff>589486</xdr:rowOff>
    </xdr:to>
    <xdr:grpSp>
      <xdr:nvGrpSpPr>
        <xdr:cNvPr id="65" name="Flecha derecha 15">
          <a:extLst>
            <a:ext uri="{FF2B5EF4-FFF2-40B4-BE49-F238E27FC236}">
              <a16:creationId xmlns:a16="http://schemas.microsoft.com/office/drawing/2014/main" id="{00000000-0008-0000-0700-000041000000}"/>
            </a:ext>
          </a:extLst>
        </xdr:cNvPr>
        <xdr:cNvGrpSpPr/>
      </xdr:nvGrpSpPr>
      <xdr:grpSpPr>
        <a:xfrm>
          <a:off x="4162425" y="2800429"/>
          <a:ext cx="1200150" cy="484632"/>
          <a:chOff x="0" y="0"/>
          <a:chExt cx="1428750" cy="484632"/>
        </a:xfrm>
      </xdr:grpSpPr>
      <xdr:sp macro="" textlink="">
        <xdr:nvSpPr>
          <xdr:cNvPr id="63" name="Flecha">
            <a:extLst>
              <a:ext uri="{FF2B5EF4-FFF2-40B4-BE49-F238E27FC236}">
                <a16:creationId xmlns:a16="http://schemas.microsoft.com/office/drawing/2014/main" id="{00000000-0008-0000-0700-00003F000000}"/>
              </a:ext>
            </a:extLst>
          </xdr:cNvPr>
          <xdr:cNvSpPr/>
        </xdr:nvSpPr>
        <xdr:spPr>
          <a:xfrm flipH="1">
            <a:off x="0" y="0"/>
            <a:ext cx="1428750" cy="484633"/>
          </a:xfrm>
          <a:prstGeom prst="rightArrow">
            <a:avLst>
              <a:gd name="adj1" fmla="val 50000"/>
              <a:gd name="adj2" fmla="val 50000"/>
            </a:avLst>
          </a:prstGeom>
          <a:gradFill flip="none" rotWithShape="1">
            <a:gsLst>
              <a:gs pos="0">
                <a:srgbClr val="474747"/>
              </a:gs>
              <a:gs pos="50000">
                <a:srgbClr val="000000"/>
              </a:gs>
              <a:gs pos="100000">
                <a:srgbClr val="000000"/>
              </a:gs>
            </a:gsLst>
            <a:lin ang="5400000" scaled="0"/>
          </a:gradFill>
          <a:ln w="12700" cap="flat">
            <a:noFill/>
            <a:miter lim="400000"/>
          </a:ln>
          <a:effectLst>
            <a:outerShdw blurRad="63500" dist="19050" dir="5400000" rotWithShape="0">
              <a:srgbClr val="000000">
                <a:alpha val="63000"/>
              </a:srgbClr>
            </a:outerShdw>
          </a:effectLst>
        </xdr:spPr>
        <xdr:txBody>
          <a:bodyPr/>
          <a:lstStyle/>
          <a:p>
            <a:endParaRPr/>
          </a:p>
        </xdr:txBody>
      </xdr:sp>
      <xdr:sp macro="" textlink="">
        <xdr:nvSpPr>
          <xdr:cNvPr id="64" name="Financieros">
            <a:extLst>
              <a:ext uri="{FF2B5EF4-FFF2-40B4-BE49-F238E27FC236}">
                <a16:creationId xmlns:a16="http://schemas.microsoft.com/office/drawing/2014/main" id="{00000000-0008-0000-0700-000040000000}"/>
              </a:ext>
            </a:extLst>
          </xdr:cNvPr>
          <xdr:cNvSpPr txBox="1"/>
        </xdr:nvSpPr>
        <xdr:spPr>
          <a:xfrm>
            <a:off x="147828" y="102984"/>
            <a:ext cx="1254252" cy="278664"/>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t">
            <a:noAutofit/>
          </a:bodyPr>
          <a:lstStyle/>
          <a:p>
            <a:pPr marL="0" marR="0" indent="0" algn="l" defTabSz="914400" latinLnBrk="0">
              <a:lnSpc>
                <a:spcPct val="100000"/>
              </a:lnSpc>
              <a:spcBef>
                <a:spcPts val="0"/>
              </a:spcBef>
              <a:spcAft>
                <a:spcPts val="0"/>
              </a:spcAft>
              <a:buClrTx/>
              <a:buSzTx/>
              <a:buFontTx/>
              <a:buNone/>
              <a:defRPr sz="1100" b="0" i="0" u="none" strike="noStrike" cap="none" spc="0" baseline="0">
                <a:solidFill>
                  <a:srgbClr val="FFFFFF"/>
                </a:solidFill>
                <a:uFillTx/>
                <a:latin typeface="Calibri"/>
                <a:ea typeface="Calibri"/>
                <a:cs typeface="Calibri"/>
                <a:sym typeface="Calibri"/>
              </a:defRPr>
            </a:pPr>
            <a:r>
              <a:rPr sz="1100" b="0" i="0" u="none" strike="noStrike" cap="none" spc="0" baseline="0">
                <a:solidFill>
                  <a:srgbClr val="FFFFFF"/>
                </a:solidFill>
                <a:uFillTx/>
                <a:latin typeface="Calibri"/>
                <a:ea typeface="Calibri"/>
                <a:cs typeface="Calibri"/>
                <a:sym typeface="Calibri"/>
              </a:rPr>
              <a:t>Financieros</a:t>
            </a:r>
          </a:p>
        </xdr:txBody>
      </xdr:sp>
    </xdr:grpSp>
    <xdr:clientData/>
  </xdr:twoCellAnchor>
  <xdr:twoCellAnchor>
    <xdr:from>
      <xdr:col>5</xdr:col>
      <xdr:colOff>333375</xdr:colOff>
      <xdr:row>16</xdr:row>
      <xdr:rowOff>66754</xdr:rowOff>
    </xdr:from>
    <xdr:to>
      <xdr:col>6</xdr:col>
      <xdr:colOff>733425</xdr:colOff>
      <xdr:row>18</xdr:row>
      <xdr:rowOff>56086</xdr:rowOff>
    </xdr:to>
    <xdr:grpSp>
      <xdr:nvGrpSpPr>
        <xdr:cNvPr id="68" name="Flecha derecha 16">
          <a:extLst>
            <a:ext uri="{FF2B5EF4-FFF2-40B4-BE49-F238E27FC236}">
              <a16:creationId xmlns:a16="http://schemas.microsoft.com/office/drawing/2014/main" id="{00000000-0008-0000-0700-000044000000}"/>
            </a:ext>
          </a:extLst>
        </xdr:cNvPr>
        <xdr:cNvGrpSpPr/>
      </xdr:nvGrpSpPr>
      <xdr:grpSpPr>
        <a:xfrm>
          <a:off x="4143375" y="5162629"/>
          <a:ext cx="1162050" cy="484632"/>
          <a:chOff x="0" y="0"/>
          <a:chExt cx="1276350" cy="484632"/>
        </a:xfrm>
      </xdr:grpSpPr>
      <xdr:sp macro="" textlink="">
        <xdr:nvSpPr>
          <xdr:cNvPr id="66" name="Flecha">
            <a:extLst>
              <a:ext uri="{FF2B5EF4-FFF2-40B4-BE49-F238E27FC236}">
                <a16:creationId xmlns:a16="http://schemas.microsoft.com/office/drawing/2014/main" id="{00000000-0008-0000-0700-000042000000}"/>
              </a:ext>
            </a:extLst>
          </xdr:cNvPr>
          <xdr:cNvSpPr/>
        </xdr:nvSpPr>
        <xdr:spPr>
          <a:xfrm flipH="1">
            <a:off x="0" y="0"/>
            <a:ext cx="1276350" cy="484633"/>
          </a:xfrm>
          <a:prstGeom prst="rightArrow">
            <a:avLst>
              <a:gd name="adj1" fmla="val 50000"/>
              <a:gd name="adj2" fmla="val 50000"/>
            </a:avLst>
          </a:prstGeom>
          <a:gradFill flip="none" rotWithShape="1">
            <a:gsLst>
              <a:gs pos="0">
                <a:srgbClr val="474747"/>
              </a:gs>
              <a:gs pos="50000">
                <a:srgbClr val="000000"/>
              </a:gs>
              <a:gs pos="100000">
                <a:srgbClr val="000000"/>
              </a:gs>
            </a:gsLst>
            <a:lin ang="5400000" scaled="0"/>
          </a:gradFill>
          <a:ln w="12700" cap="flat">
            <a:noFill/>
            <a:miter lim="400000"/>
          </a:ln>
          <a:effectLst>
            <a:outerShdw blurRad="63500" dist="19050" dir="5400000" rotWithShape="0">
              <a:srgbClr val="000000">
                <a:alpha val="63000"/>
              </a:srgbClr>
            </a:outerShdw>
          </a:effectLst>
        </xdr:spPr>
        <xdr:txBody>
          <a:bodyPr/>
          <a:lstStyle/>
          <a:p>
            <a:endParaRPr/>
          </a:p>
        </xdr:txBody>
      </xdr:sp>
      <xdr:sp macro="" textlink="">
        <xdr:nvSpPr>
          <xdr:cNvPr id="67" name="Clientes">
            <a:extLst>
              <a:ext uri="{FF2B5EF4-FFF2-40B4-BE49-F238E27FC236}">
                <a16:creationId xmlns:a16="http://schemas.microsoft.com/office/drawing/2014/main" id="{00000000-0008-0000-0700-000043000000}"/>
              </a:ext>
            </a:extLst>
          </xdr:cNvPr>
          <xdr:cNvSpPr txBox="1"/>
        </xdr:nvSpPr>
        <xdr:spPr>
          <a:xfrm>
            <a:off x="147828" y="102984"/>
            <a:ext cx="1101852" cy="278664"/>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t">
            <a:noAutofit/>
          </a:bodyPr>
          <a:lstStyle/>
          <a:p>
            <a:pPr marL="0" marR="0" indent="0" algn="l" defTabSz="914400" latinLnBrk="0">
              <a:lnSpc>
                <a:spcPct val="100000"/>
              </a:lnSpc>
              <a:spcBef>
                <a:spcPts val="0"/>
              </a:spcBef>
              <a:spcAft>
                <a:spcPts val="0"/>
              </a:spcAft>
              <a:buClrTx/>
              <a:buSzTx/>
              <a:buFontTx/>
              <a:buNone/>
              <a:defRPr sz="1100" b="0" i="0" u="none" strike="noStrike" cap="none" spc="0" baseline="0">
                <a:solidFill>
                  <a:srgbClr val="FFFFFF"/>
                </a:solidFill>
                <a:uFillTx/>
                <a:latin typeface="Calibri"/>
                <a:ea typeface="Calibri"/>
                <a:cs typeface="Calibri"/>
                <a:sym typeface="Calibri"/>
              </a:defRPr>
            </a:pPr>
            <a:r>
              <a:rPr sz="1100" b="0" i="0" u="none" strike="noStrike" cap="none" spc="0" baseline="0">
                <a:solidFill>
                  <a:srgbClr val="FFFFFF"/>
                </a:solidFill>
                <a:uFillTx/>
                <a:latin typeface="Calibri"/>
                <a:ea typeface="Calibri"/>
                <a:cs typeface="Calibri"/>
                <a:sym typeface="Calibri"/>
              </a:rPr>
              <a:t>Clientes</a:t>
            </a:r>
          </a:p>
        </xdr:txBody>
      </xdr:sp>
    </xdr:grpSp>
    <xdr:clientData/>
  </xdr:twoCellAnchor>
  <xdr:twoCellAnchor>
    <xdr:from>
      <xdr:col>9</xdr:col>
      <xdr:colOff>521968</xdr:colOff>
      <xdr:row>9</xdr:row>
      <xdr:rowOff>114379</xdr:rowOff>
    </xdr:from>
    <xdr:to>
      <xdr:col>11</xdr:col>
      <xdr:colOff>179069</xdr:colOff>
      <xdr:row>9</xdr:row>
      <xdr:rowOff>597106</xdr:rowOff>
    </xdr:to>
    <xdr:grpSp>
      <xdr:nvGrpSpPr>
        <xdr:cNvPr id="71" name="Flecha derecha 17">
          <a:extLst>
            <a:ext uri="{FF2B5EF4-FFF2-40B4-BE49-F238E27FC236}">
              <a16:creationId xmlns:a16="http://schemas.microsoft.com/office/drawing/2014/main" id="{00000000-0008-0000-0700-000047000000}"/>
            </a:ext>
          </a:extLst>
        </xdr:cNvPr>
        <xdr:cNvGrpSpPr/>
      </xdr:nvGrpSpPr>
      <xdr:grpSpPr>
        <a:xfrm>
          <a:off x="7379968" y="2809954"/>
          <a:ext cx="1181101" cy="482727"/>
          <a:chOff x="0" y="0"/>
          <a:chExt cx="1409700" cy="482726"/>
        </a:xfrm>
      </xdr:grpSpPr>
      <xdr:sp macro="" textlink="">
        <xdr:nvSpPr>
          <xdr:cNvPr id="69" name="Flecha">
            <a:extLst>
              <a:ext uri="{FF2B5EF4-FFF2-40B4-BE49-F238E27FC236}">
                <a16:creationId xmlns:a16="http://schemas.microsoft.com/office/drawing/2014/main" id="{00000000-0008-0000-0700-000045000000}"/>
              </a:ext>
            </a:extLst>
          </xdr:cNvPr>
          <xdr:cNvSpPr/>
        </xdr:nvSpPr>
        <xdr:spPr>
          <a:xfrm>
            <a:off x="0" y="0"/>
            <a:ext cx="1409701" cy="482727"/>
          </a:xfrm>
          <a:prstGeom prst="rightArrow">
            <a:avLst>
              <a:gd name="adj1" fmla="val 50000"/>
              <a:gd name="adj2" fmla="val 50000"/>
            </a:avLst>
          </a:prstGeom>
          <a:gradFill flip="none" rotWithShape="1">
            <a:gsLst>
              <a:gs pos="0">
                <a:srgbClr val="474747"/>
              </a:gs>
              <a:gs pos="50000">
                <a:srgbClr val="000000"/>
              </a:gs>
              <a:gs pos="100000">
                <a:srgbClr val="000000"/>
              </a:gs>
            </a:gsLst>
            <a:lin ang="5400000" scaled="0"/>
          </a:gradFill>
          <a:ln w="12700" cap="flat">
            <a:noFill/>
            <a:miter lim="400000"/>
          </a:ln>
          <a:effectLst>
            <a:outerShdw blurRad="63500" dist="19050" dir="5400000" rotWithShape="0">
              <a:srgbClr val="000000">
                <a:alpha val="63000"/>
              </a:srgbClr>
            </a:outerShdw>
          </a:effectLst>
        </xdr:spPr>
        <xdr:txBody>
          <a:bodyPr/>
          <a:lstStyle/>
          <a:p>
            <a:endParaRPr/>
          </a:p>
        </xdr:txBody>
      </xdr:sp>
      <xdr:sp macro="" textlink="">
        <xdr:nvSpPr>
          <xdr:cNvPr id="70" name="Procesos">
            <a:extLst>
              <a:ext uri="{FF2B5EF4-FFF2-40B4-BE49-F238E27FC236}">
                <a16:creationId xmlns:a16="http://schemas.microsoft.com/office/drawing/2014/main" id="{00000000-0008-0000-0700-000046000000}"/>
              </a:ext>
            </a:extLst>
          </xdr:cNvPr>
          <xdr:cNvSpPr txBox="1"/>
        </xdr:nvSpPr>
        <xdr:spPr>
          <a:xfrm>
            <a:off x="26670" y="102579"/>
            <a:ext cx="1235679" cy="277569"/>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t">
            <a:noAutofit/>
          </a:bodyPr>
          <a:lstStyle/>
          <a:p>
            <a:pPr marL="0" marR="0" indent="0" algn="l" defTabSz="914400" latinLnBrk="0">
              <a:lnSpc>
                <a:spcPct val="100000"/>
              </a:lnSpc>
              <a:spcBef>
                <a:spcPts val="0"/>
              </a:spcBef>
              <a:spcAft>
                <a:spcPts val="0"/>
              </a:spcAft>
              <a:buClrTx/>
              <a:buSzTx/>
              <a:buFontTx/>
              <a:buNone/>
              <a:defRPr sz="1100" b="0" i="0" u="none" strike="noStrike" cap="none" spc="0" baseline="0">
                <a:solidFill>
                  <a:srgbClr val="FFFFFF"/>
                </a:solidFill>
                <a:uFillTx/>
                <a:latin typeface="Calibri"/>
                <a:ea typeface="Calibri"/>
                <a:cs typeface="Calibri"/>
                <a:sym typeface="Calibri"/>
              </a:defRPr>
            </a:pPr>
            <a:r>
              <a:rPr sz="1100" b="0" i="0" u="none" strike="noStrike" cap="none" spc="0" baseline="0">
                <a:solidFill>
                  <a:srgbClr val="FFFFFF"/>
                </a:solidFill>
                <a:uFillTx/>
                <a:latin typeface="Calibri"/>
                <a:ea typeface="Calibri"/>
                <a:cs typeface="Calibri"/>
                <a:sym typeface="Calibri"/>
              </a:rPr>
              <a:t>Procesos</a:t>
            </a:r>
          </a:p>
        </xdr:txBody>
      </xdr:sp>
    </xdr:grpSp>
    <xdr:clientData/>
  </xdr:twoCellAnchor>
  <xdr:twoCellAnchor>
    <xdr:from>
      <xdr:col>9</xdr:col>
      <xdr:colOff>523875</xdr:colOff>
      <xdr:row>16</xdr:row>
      <xdr:rowOff>66754</xdr:rowOff>
    </xdr:from>
    <xdr:to>
      <xdr:col>11</xdr:col>
      <xdr:colOff>219075</xdr:colOff>
      <xdr:row>18</xdr:row>
      <xdr:rowOff>56086</xdr:rowOff>
    </xdr:to>
    <xdr:grpSp>
      <xdr:nvGrpSpPr>
        <xdr:cNvPr id="74" name="Flecha derecha 18">
          <a:extLst>
            <a:ext uri="{FF2B5EF4-FFF2-40B4-BE49-F238E27FC236}">
              <a16:creationId xmlns:a16="http://schemas.microsoft.com/office/drawing/2014/main" id="{00000000-0008-0000-0700-00004A000000}"/>
            </a:ext>
          </a:extLst>
        </xdr:cNvPr>
        <xdr:cNvGrpSpPr/>
      </xdr:nvGrpSpPr>
      <xdr:grpSpPr>
        <a:xfrm>
          <a:off x="7381875" y="5162629"/>
          <a:ext cx="1219200" cy="484632"/>
          <a:chOff x="0" y="0"/>
          <a:chExt cx="1447800" cy="484632"/>
        </a:xfrm>
      </xdr:grpSpPr>
      <xdr:sp macro="" textlink="">
        <xdr:nvSpPr>
          <xdr:cNvPr id="72" name="Flecha">
            <a:extLst>
              <a:ext uri="{FF2B5EF4-FFF2-40B4-BE49-F238E27FC236}">
                <a16:creationId xmlns:a16="http://schemas.microsoft.com/office/drawing/2014/main" id="{00000000-0008-0000-0700-000048000000}"/>
              </a:ext>
            </a:extLst>
          </xdr:cNvPr>
          <xdr:cNvSpPr/>
        </xdr:nvSpPr>
        <xdr:spPr>
          <a:xfrm>
            <a:off x="0" y="0"/>
            <a:ext cx="1447800" cy="484633"/>
          </a:xfrm>
          <a:prstGeom prst="rightArrow">
            <a:avLst>
              <a:gd name="adj1" fmla="val 50000"/>
              <a:gd name="adj2" fmla="val 50000"/>
            </a:avLst>
          </a:prstGeom>
          <a:gradFill flip="none" rotWithShape="1">
            <a:gsLst>
              <a:gs pos="0">
                <a:srgbClr val="474747"/>
              </a:gs>
              <a:gs pos="50000">
                <a:srgbClr val="000000"/>
              </a:gs>
              <a:gs pos="100000">
                <a:srgbClr val="000000"/>
              </a:gs>
            </a:gsLst>
            <a:lin ang="5400000" scaled="0"/>
          </a:gradFill>
          <a:ln w="12700" cap="flat">
            <a:noFill/>
            <a:miter lim="400000"/>
          </a:ln>
          <a:effectLst>
            <a:outerShdw blurRad="63500" dist="19050" dir="5400000" rotWithShape="0">
              <a:srgbClr val="000000">
                <a:alpha val="63000"/>
              </a:srgbClr>
            </a:outerShdw>
          </a:effectLst>
        </xdr:spPr>
        <xdr:txBody>
          <a:bodyPr/>
          <a:lstStyle/>
          <a:p>
            <a:endParaRPr/>
          </a:p>
        </xdr:txBody>
      </xdr:sp>
      <xdr:sp macro="" textlink="">
        <xdr:nvSpPr>
          <xdr:cNvPr id="73" name="Fortalecimiento">
            <a:extLst>
              <a:ext uri="{FF2B5EF4-FFF2-40B4-BE49-F238E27FC236}">
                <a16:creationId xmlns:a16="http://schemas.microsoft.com/office/drawing/2014/main" id="{00000000-0008-0000-0700-000049000000}"/>
              </a:ext>
            </a:extLst>
          </xdr:cNvPr>
          <xdr:cNvSpPr txBox="1"/>
        </xdr:nvSpPr>
        <xdr:spPr>
          <a:xfrm>
            <a:off x="26670" y="102984"/>
            <a:ext cx="1273302" cy="278664"/>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t">
            <a:noAutofit/>
          </a:bodyPr>
          <a:lstStyle/>
          <a:p>
            <a:pPr marL="0" marR="0" indent="0" algn="l" defTabSz="914400" latinLnBrk="0">
              <a:lnSpc>
                <a:spcPct val="100000"/>
              </a:lnSpc>
              <a:spcBef>
                <a:spcPts val="0"/>
              </a:spcBef>
              <a:spcAft>
                <a:spcPts val="0"/>
              </a:spcAft>
              <a:buClrTx/>
              <a:buSzTx/>
              <a:buFontTx/>
              <a:buNone/>
              <a:defRPr sz="1100" b="0" i="0" u="none" strike="noStrike" cap="none" spc="0" baseline="0">
                <a:solidFill>
                  <a:srgbClr val="FFFFFF"/>
                </a:solidFill>
                <a:uFillTx/>
                <a:latin typeface="Calibri"/>
                <a:ea typeface="Calibri"/>
                <a:cs typeface="Calibri"/>
                <a:sym typeface="Calibri"/>
              </a:defRPr>
            </a:pPr>
            <a:r>
              <a:rPr sz="1100" b="0" i="0" u="none" strike="noStrike" cap="none" spc="0" baseline="0">
                <a:solidFill>
                  <a:srgbClr val="FFFFFF"/>
                </a:solidFill>
                <a:uFillTx/>
                <a:latin typeface="Calibri"/>
                <a:ea typeface="Calibri"/>
                <a:cs typeface="Calibri"/>
                <a:sym typeface="Calibri"/>
              </a:rPr>
              <a:t>Fortalecimiento</a:t>
            </a:r>
          </a:p>
        </xdr:txBody>
      </xdr:sp>
    </xdr:grpSp>
    <xdr:clientData/>
  </xdr:twoCellAnchor>
  <xdr:twoCellAnchor>
    <xdr:from>
      <xdr:col>7</xdr:col>
      <xdr:colOff>38100</xdr:colOff>
      <xdr:row>8</xdr:row>
      <xdr:rowOff>208795</xdr:rowOff>
    </xdr:from>
    <xdr:to>
      <xdr:col>9</xdr:col>
      <xdr:colOff>495300</xdr:colOff>
      <xdr:row>10</xdr:row>
      <xdr:rowOff>152478</xdr:rowOff>
    </xdr:to>
    <xdr:grpSp>
      <xdr:nvGrpSpPr>
        <xdr:cNvPr id="77" name="Llamada de flecha hacia abajo 10">
          <a:extLst>
            <a:ext uri="{FF2B5EF4-FFF2-40B4-BE49-F238E27FC236}">
              <a16:creationId xmlns:a16="http://schemas.microsoft.com/office/drawing/2014/main" id="{00000000-0008-0000-0700-00004D000000}"/>
            </a:ext>
          </a:extLst>
        </xdr:cNvPr>
        <xdr:cNvGrpSpPr/>
      </xdr:nvGrpSpPr>
      <xdr:grpSpPr>
        <a:xfrm>
          <a:off x="5372100" y="2599570"/>
          <a:ext cx="1981200" cy="905708"/>
          <a:chOff x="0" y="-35123"/>
          <a:chExt cx="2209800" cy="905707"/>
        </a:xfrm>
      </xdr:grpSpPr>
      <xdr:sp macro="" textlink="">
        <xdr:nvSpPr>
          <xdr:cNvPr id="75" name="Figura">
            <a:extLst>
              <a:ext uri="{FF2B5EF4-FFF2-40B4-BE49-F238E27FC236}">
                <a16:creationId xmlns:a16="http://schemas.microsoft.com/office/drawing/2014/main" id="{00000000-0008-0000-0700-00004B000000}"/>
              </a:ext>
            </a:extLst>
          </xdr:cNvPr>
          <xdr:cNvSpPr/>
        </xdr:nvSpPr>
        <xdr:spPr>
          <a:xfrm>
            <a:off x="0" y="0"/>
            <a:ext cx="2209801" cy="870585"/>
          </a:xfrm>
          <a:custGeom>
            <a:avLst/>
            <a:gdLst/>
            <a:ahLst/>
            <a:cxnLst>
              <a:cxn ang="0">
                <a:pos x="wd2" y="hd2"/>
              </a:cxn>
              <a:cxn ang="5400000">
                <a:pos x="wd2" y="hd2"/>
              </a:cxn>
              <a:cxn ang="10800000">
                <a:pos x="wd2" y="hd2"/>
              </a:cxn>
              <a:cxn ang="16200000">
                <a:pos x="wd2" y="hd2"/>
              </a:cxn>
            </a:cxnLst>
            <a:rect l="0" t="0" r="r" b="b"/>
            <a:pathLst>
              <a:path w="21600" h="21600" extrusionOk="0">
                <a:moveTo>
                  <a:pt x="0" y="0"/>
                </a:moveTo>
                <a:lnTo>
                  <a:pt x="21600" y="0"/>
                </a:lnTo>
                <a:lnTo>
                  <a:pt x="21600" y="14035"/>
                </a:lnTo>
                <a:lnTo>
                  <a:pt x="11864" y="14035"/>
                </a:lnTo>
                <a:lnTo>
                  <a:pt x="11864" y="16200"/>
                </a:lnTo>
                <a:lnTo>
                  <a:pt x="12927" y="16200"/>
                </a:lnTo>
                <a:lnTo>
                  <a:pt x="10800" y="21600"/>
                </a:lnTo>
                <a:lnTo>
                  <a:pt x="8673" y="16200"/>
                </a:lnTo>
                <a:lnTo>
                  <a:pt x="9736" y="16200"/>
                </a:lnTo>
                <a:lnTo>
                  <a:pt x="9736" y="14035"/>
                </a:lnTo>
                <a:lnTo>
                  <a:pt x="0" y="14035"/>
                </a:lnTo>
                <a:close/>
              </a:path>
            </a:pathLst>
          </a:custGeom>
          <a:solidFill>
            <a:srgbClr val="9DC3E6"/>
          </a:solidFill>
          <a:ln w="12700" cap="flat">
            <a:solidFill>
              <a:srgbClr val="42719B"/>
            </a:solidFill>
            <a:prstDash val="solid"/>
            <a:miter lim="800000"/>
          </a:ln>
          <a:effectLst/>
        </xdr:spPr>
        <xdr:txBody>
          <a:bodyPr/>
          <a:lstStyle/>
          <a:p>
            <a:endParaRPr/>
          </a:p>
        </xdr:txBody>
      </xdr:sp>
      <xdr:sp macro="" textlink="">
        <xdr:nvSpPr>
          <xdr:cNvPr id="76" name="MEGA…">
            <a:extLst>
              <a:ext uri="{FF2B5EF4-FFF2-40B4-BE49-F238E27FC236}">
                <a16:creationId xmlns:a16="http://schemas.microsoft.com/office/drawing/2014/main" id="{00000000-0008-0000-0700-00004C000000}"/>
              </a:ext>
            </a:extLst>
          </xdr:cNvPr>
          <xdr:cNvSpPr txBox="1"/>
        </xdr:nvSpPr>
        <xdr:spPr>
          <a:xfrm>
            <a:off x="33019" y="-35124"/>
            <a:ext cx="2143762" cy="635927"/>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ctr">
            <a:noAutofit/>
          </a:bodyPr>
          <a:lstStyle/>
          <a:p>
            <a:pPr marL="0" marR="0" indent="0" algn="ctr" defTabSz="914400" latinLnBrk="0">
              <a:lnSpc>
                <a:spcPct val="100000"/>
              </a:lnSpc>
              <a:spcBef>
                <a:spcPts val="0"/>
              </a:spcBef>
              <a:spcAft>
                <a:spcPts val="0"/>
              </a:spcAft>
              <a:buClrTx/>
              <a:buSzTx/>
              <a:buFontTx/>
              <a:buNone/>
              <a:defRPr sz="1600" b="1" i="0" u="none" strike="noStrike" cap="none" spc="0" baseline="0">
                <a:solidFill>
                  <a:srgbClr val="000000"/>
                </a:solidFill>
                <a:uFillTx/>
                <a:latin typeface="Century Gothic"/>
                <a:ea typeface="Century Gothic"/>
                <a:cs typeface="Century Gothic"/>
                <a:sym typeface="Century Gothic"/>
              </a:defRPr>
            </a:pPr>
            <a:r>
              <a:rPr sz="1600" b="1" i="0" u="none" strike="noStrike" cap="none" spc="0" baseline="0">
                <a:solidFill>
                  <a:srgbClr val="000000"/>
                </a:solidFill>
                <a:uFillTx/>
                <a:latin typeface="Century Gothic"/>
                <a:ea typeface="Century Gothic"/>
                <a:cs typeface="Century Gothic"/>
                <a:sym typeface="Century Gothic"/>
              </a:rPr>
              <a:t>MEGA  </a:t>
            </a:r>
            <a:endParaRPr sz="1600" b="1" i="0" u="none" strike="noStrike" cap="none" spc="0" baseline="0">
              <a:solidFill>
                <a:srgbClr val="FFFFFF"/>
              </a:solidFill>
              <a:uFillTx/>
              <a:latin typeface="Century Gothic"/>
              <a:ea typeface="Century Gothic"/>
              <a:cs typeface="Century Gothic"/>
              <a:sym typeface="Century Gothic"/>
            </a:endParaRPr>
          </a:p>
          <a:p>
            <a:pPr marL="0" marR="0" indent="0" algn="ctr" defTabSz="914400" latinLnBrk="0">
              <a:lnSpc>
                <a:spcPct val="100000"/>
              </a:lnSpc>
              <a:spcBef>
                <a:spcPts val="0"/>
              </a:spcBef>
              <a:spcAft>
                <a:spcPts val="0"/>
              </a:spcAft>
              <a:buClrTx/>
              <a:buSzTx/>
              <a:buFontTx/>
              <a:buNone/>
              <a:defRPr sz="1000" b="1" i="0" u="none" strike="noStrike" cap="none" spc="0" baseline="0">
                <a:solidFill>
                  <a:srgbClr val="000000"/>
                </a:solidFill>
                <a:uFillTx/>
                <a:latin typeface="Century Gothic"/>
                <a:ea typeface="Century Gothic"/>
                <a:cs typeface="Century Gothic"/>
                <a:sym typeface="Century Gothic"/>
              </a:defRPr>
            </a:pPr>
            <a:r>
              <a:rPr sz="1000" b="1" i="0" u="none" strike="noStrike" cap="none" spc="0" baseline="0">
                <a:solidFill>
                  <a:srgbClr val="000000"/>
                </a:solidFill>
                <a:uFillTx/>
                <a:latin typeface="Century Gothic"/>
                <a:ea typeface="Century Gothic"/>
                <a:cs typeface="Century Gothic"/>
                <a:sym typeface="Century Gothic"/>
              </a:rPr>
              <a:t>(meta grande y ambiciosa)</a:t>
            </a:r>
          </a:p>
        </xdr:txBody>
      </xdr:sp>
    </xdr:grpSp>
    <xdr:clientData/>
  </xdr:twoCellAnchor>
  <xdr:twoCellAnchor>
    <xdr:from>
      <xdr:col>0</xdr:col>
      <xdr:colOff>309880</xdr:colOff>
      <xdr:row>0</xdr:row>
      <xdr:rowOff>25400</xdr:rowOff>
    </xdr:from>
    <xdr:to>
      <xdr:col>2</xdr:col>
      <xdr:colOff>433723</xdr:colOff>
      <xdr:row>2</xdr:row>
      <xdr:rowOff>530225</xdr:rowOff>
    </xdr:to>
    <xdr:pic>
      <xdr:nvPicPr>
        <xdr:cNvPr id="78" name="Logo Emelce.png" descr="Logo Emelce.png">
          <a:extLst>
            <a:ext uri="{FF2B5EF4-FFF2-40B4-BE49-F238E27FC236}">
              <a16:creationId xmlns:a16="http://schemas.microsoft.com/office/drawing/2014/main" id="{00000000-0008-0000-0700-00004E000000}"/>
            </a:ext>
          </a:extLst>
        </xdr:cNvPr>
        <xdr:cNvPicPr>
          <a:picLocks noChangeAspect="1"/>
        </xdr:cNvPicPr>
      </xdr:nvPicPr>
      <xdr:blipFill>
        <a:blip xmlns:r="http://schemas.openxmlformats.org/officeDocument/2006/relationships" r:embed="rId1"/>
        <a:srcRect/>
        <a:stretch>
          <a:fillRect/>
        </a:stretch>
      </xdr:blipFill>
      <xdr:spPr>
        <a:xfrm>
          <a:off x="309879" y="25400"/>
          <a:ext cx="1876445" cy="1009650"/>
        </a:xfrm>
        <a:prstGeom prst="rect">
          <a:avLst/>
        </a:prstGeom>
        <a:ln w="12700" cap="flat">
          <a:noFill/>
          <a:miter lim="400000"/>
        </a:ln>
        <a:effec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41910</xdr:colOff>
      <xdr:row>4</xdr:row>
      <xdr:rowOff>135047</xdr:rowOff>
    </xdr:from>
    <xdr:to>
      <xdr:col>14</xdr:col>
      <xdr:colOff>773429</xdr:colOff>
      <xdr:row>7</xdr:row>
      <xdr:rowOff>145588</xdr:rowOff>
    </xdr:to>
    <xdr:sp macro="" textlink="">
      <xdr:nvSpPr>
        <xdr:cNvPr id="81" name="11 Rectángulo">
          <a:extLst>
            <a:ext uri="{FF2B5EF4-FFF2-40B4-BE49-F238E27FC236}">
              <a16:creationId xmlns:a16="http://schemas.microsoft.com/office/drawing/2014/main" id="{00000000-0008-0000-0800-000051000000}"/>
            </a:ext>
          </a:extLst>
        </xdr:cNvPr>
        <xdr:cNvSpPr/>
      </xdr:nvSpPr>
      <xdr:spPr>
        <a:xfrm>
          <a:off x="918210" y="1611422"/>
          <a:ext cx="11742419" cy="572517"/>
        </a:xfrm>
        <a:prstGeom prst="rect">
          <a:avLst/>
        </a:prstGeom>
        <a:solidFill>
          <a:srgbClr val="9DC3E6"/>
        </a:solidFill>
        <a:ln w="38100" cap="flat">
          <a:solidFill>
            <a:srgbClr val="002060"/>
          </a:solidFill>
          <a:prstDash val="solid"/>
          <a:miter lim="800000"/>
        </a:ln>
        <a:effectLst>
          <a:outerShdw blurRad="50800" dist="27940" dir="5400000" rotWithShape="0">
            <a:srgbClr val="000000">
              <a:alpha val="32000"/>
            </a:srgbClr>
          </a:outerShdw>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ctr">
          <a:spAutoFit/>
        </a:bodyPr>
        <a:lstStyle/>
        <a:p>
          <a:pPr marL="0" marR="0" indent="0" algn="ctr" defTabSz="457200" latinLnBrk="0">
            <a:lnSpc>
              <a:spcPct val="100000"/>
            </a:lnSpc>
            <a:spcBef>
              <a:spcPts val="0"/>
            </a:spcBef>
            <a:spcAft>
              <a:spcPts val="0"/>
            </a:spcAft>
            <a:buClrTx/>
            <a:buSzTx/>
            <a:buFontTx/>
            <a:buNone/>
            <a:def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defRPr>
          </a:pPr>
          <a:r>
            <a:rPr sz="2400" b="1" i="0" u="none" strike="noStrike" cap="none" spc="0" baseline="0">
              <a:ln w="12700" cap="flat">
                <a:solidFill>
                  <a:srgbClr val="153553"/>
                </a:solidFill>
                <a:prstDash val="solid"/>
                <a:round/>
              </a:ln>
              <a:solidFill>
                <a:srgbClr val="000000"/>
              </a:solidFill>
              <a:uFillTx/>
              <a:latin typeface="Century Gothic"/>
              <a:ea typeface="Century Gothic"/>
              <a:cs typeface="Century Gothic"/>
              <a:sym typeface="Century Gothic"/>
            </a:rPr>
            <a:t>6. Anterrelación de objetivos</a:t>
          </a:r>
        </a:p>
      </xdr:txBody>
    </xdr:sp>
    <xdr:clientData/>
  </xdr:twoCellAnchor>
  <xdr:twoCellAnchor>
    <xdr:from>
      <xdr:col>5</xdr:col>
      <xdr:colOff>485775</xdr:colOff>
      <xdr:row>10</xdr:row>
      <xdr:rowOff>409654</xdr:rowOff>
    </xdr:from>
    <xdr:to>
      <xdr:col>6</xdr:col>
      <xdr:colOff>208407</xdr:colOff>
      <xdr:row>12</xdr:row>
      <xdr:rowOff>66754</xdr:rowOff>
    </xdr:to>
    <xdr:sp macro="" textlink="">
      <xdr:nvSpPr>
        <xdr:cNvPr id="82" name="Flecha abajo 3">
          <a:extLst>
            <a:ext uri="{FF2B5EF4-FFF2-40B4-BE49-F238E27FC236}">
              <a16:creationId xmlns:a16="http://schemas.microsoft.com/office/drawing/2014/main" id="{00000000-0008-0000-0800-000052000000}"/>
            </a:ext>
          </a:extLst>
        </xdr:cNvPr>
        <xdr:cNvSpPr/>
      </xdr:nvSpPr>
      <xdr:spPr>
        <a:xfrm>
          <a:off x="4867275" y="3276679"/>
          <a:ext cx="598933" cy="504826"/>
        </a:xfrm>
        <a:custGeom>
          <a:avLst/>
          <a:gdLst/>
          <a:ahLst/>
          <a:cxnLst>
            <a:cxn ang="0">
              <a:pos x="wd2" y="hd2"/>
            </a:cxn>
            <a:cxn ang="5400000">
              <a:pos x="wd2" y="hd2"/>
            </a:cxn>
            <a:cxn ang="10800000">
              <a:pos x="wd2" y="hd2"/>
            </a:cxn>
            <a:cxn ang="16200000">
              <a:pos x="wd2" y="hd2"/>
            </a:cxn>
          </a:cxnLst>
          <a:rect l="0" t="0" r="r" b="b"/>
          <a:pathLst>
            <a:path w="21600" h="21600" extrusionOk="0">
              <a:moveTo>
                <a:pt x="0" y="10800"/>
              </a:moveTo>
              <a:lnTo>
                <a:pt x="5400" y="10800"/>
              </a:lnTo>
              <a:lnTo>
                <a:pt x="5400" y="0"/>
              </a:lnTo>
              <a:lnTo>
                <a:pt x="16200" y="0"/>
              </a:lnTo>
              <a:lnTo>
                <a:pt x="16200" y="10800"/>
              </a:lnTo>
              <a:lnTo>
                <a:pt x="21600" y="10800"/>
              </a:lnTo>
              <a:lnTo>
                <a:pt x="10800" y="21600"/>
              </a:lnTo>
              <a:close/>
            </a:path>
          </a:pathLst>
        </a:custGeom>
        <a:solidFill>
          <a:srgbClr val="FF6600"/>
        </a:solidFill>
        <a:ln w="12700" cap="flat">
          <a:solidFill>
            <a:srgbClr val="42719B"/>
          </a:solidFill>
          <a:prstDash val="solid"/>
          <a:miter lim="800000"/>
        </a:ln>
        <a:effectLst/>
      </xdr:spPr>
      <xdr:txBody>
        <a:bodyPr/>
        <a:lstStyle/>
        <a:p>
          <a:endParaRPr/>
        </a:p>
      </xdr:txBody>
    </xdr:sp>
    <xdr:clientData/>
  </xdr:twoCellAnchor>
  <xdr:twoCellAnchor>
    <xdr:from>
      <xdr:col>4</xdr:col>
      <xdr:colOff>30022</xdr:colOff>
      <xdr:row>9</xdr:row>
      <xdr:rowOff>140357</xdr:rowOff>
    </xdr:from>
    <xdr:to>
      <xdr:col>11</xdr:col>
      <xdr:colOff>389073</xdr:colOff>
      <xdr:row>19</xdr:row>
      <xdr:rowOff>640851</xdr:rowOff>
    </xdr:to>
    <xdr:grpSp>
      <xdr:nvGrpSpPr>
        <xdr:cNvPr id="92" name="Diagrama 13">
          <a:extLst>
            <a:ext uri="{FF2B5EF4-FFF2-40B4-BE49-F238E27FC236}">
              <a16:creationId xmlns:a16="http://schemas.microsoft.com/office/drawing/2014/main" id="{00000000-0008-0000-0800-00005C000000}"/>
            </a:ext>
          </a:extLst>
        </xdr:cNvPr>
        <xdr:cNvGrpSpPr/>
      </xdr:nvGrpSpPr>
      <xdr:grpSpPr>
        <a:xfrm>
          <a:off x="3078022" y="2702582"/>
          <a:ext cx="5693051" cy="3700894"/>
          <a:chOff x="0" y="0"/>
          <a:chExt cx="6493151" cy="3700893"/>
        </a:xfrm>
      </xdr:grpSpPr>
      <xdr:sp macro="" textlink="">
        <xdr:nvSpPr>
          <xdr:cNvPr id="83" name="Figura">
            <a:extLst>
              <a:ext uri="{FF2B5EF4-FFF2-40B4-BE49-F238E27FC236}">
                <a16:creationId xmlns:a16="http://schemas.microsoft.com/office/drawing/2014/main" id="{00000000-0008-0000-0800-000053000000}"/>
              </a:ext>
            </a:extLst>
          </xdr:cNvPr>
          <xdr:cNvSpPr/>
        </xdr:nvSpPr>
        <xdr:spPr>
          <a:xfrm>
            <a:off x="70291" y="0"/>
            <a:ext cx="781767" cy="3700894"/>
          </a:xfrm>
          <a:custGeom>
            <a:avLst/>
            <a:gdLst/>
            <a:ahLst/>
            <a:cxnLst>
              <a:cxn ang="0">
                <a:pos x="wd2" y="hd2"/>
              </a:cxn>
              <a:cxn ang="5400000">
                <a:pos x="wd2" y="hd2"/>
              </a:cxn>
              <a:cxn ang="10800000">
                <a:pos x="wd2" y="hd2"/>
              </a:cxn>
              <a:cxn ang="16200000">
                <a:pos x="wd2" y="hd2"/>
              </a:cxn>
            </a:cxnLst>
            <a:rect l="0" t="0" r="r" b="b"/>
            <a:pathLst>
              <a:path w="16280" h="21600" extrusionOk="0">
                <a:moveTo>
                  <a:pt x="318" y="0"/>
                </a:moveTo>
                <a:cubicBezTo>
                  <a:pt x="21600" y="5965"/>
                  <a:pt x="21600" y="15635"/>
                  <a:pt x="318" y="21600"/>
                </a:cubicBezTo>
                <a:lnTo>
                  <a:pt x="0" y="21511"/>
                </a:lnTo>
                <a:cubicBezTo>
                  <a:pt x="21106" y="15595"/>
                  <a:pt x="21106" y="6005"/>
                  <a:pt x="0" y="89"/>
                </a:cubicBezTo>
                <a:close/>
              </a:path>
            </a:pathLst>
          </a:custGeom>
          <a:noFill/>
          <a:ln w="12700" cap="flat">
            <a:solidFill>
              <a:srgbClr val="487BA9"/>
            </a:solidFill>
            <a:prstDash val="solid"/>
            <a:miter lim="800000"/>
          </a:ln>
          <a:effectLst/>
        </xdr:spPr>
        <xdr:txBody>
          <a:bodyPr/>
          <a:lstStyle/>
          <a:p>
            <a:endParaRPr/>
          </a:p>
        </xdr:txBody>
      </xdr:sp>
      <xdr:grpSp>
        <xdr:nvGrpSpPr>
          <xdr:cNvPr id="86" name="Agrupar">
            <a:extLst>
              <a:ext uri="{FF2B5EF4-FFF2-40B4-BE49-F238E27FC236}">
                <a16:creationId xmlns:a16="http://schemas.microsoft.com/office/drawing/2014/main" id="{00000000-0008-0000-0800-000056000000}"/>
              </a:ext>
            </a:extLst>
          </xdr:cNvPr>
          <xdr:cNvGrpSpPr/>
        </xdr:nvGrpSpPr>
        <xdr:grpSpPr>
          <a:xfrm>
            <a:off x="693880" y="399841"/>
            <a:ext cx="5799272" cy="1235584"/>
            <a:chOff x="0" y="-62687"/>
            <a:chExt cx="5799270" cy="1235583"/>
          </a:xfrm>
        </xdr:grpSpPr>
        <xdr:sp macro="" textlink="">
          <xdr:nvSpPr>
            <xdr:cNvPr id="84" name="Rectángulo">
              <a:extLst>
                <a:ext uri="{FF2B5EF4-FFF2-40B4-BE49-F238E27FC236}">
                  <a16:creationId xmlns:a16="http://schemas.microsoft.com/office/drawing/2014/main" id="{00000000-0008-0000-0800-000054000000}"/>
                </a:ext>
              </a:extLst>
            </xdr:cNvPr>
            <xdr:cNvSpPr/>
          </xdr:nvSpPr>
          <xdr:spPr>
            <a:xfrm>
              <a:off x="-1" y="0"/>
              <a:ext cx="5780222" cy="1110209"/>
            </a:xfrm>
            <a:prstGeom prst="rect">
              <a:avLst/>
            </a:prstGeom>
            <a:solidFill>
              <a:srgbClr val="153553"/>
            </a:solidFill>
            <a:ln w="12700" cap="flat">
              <a:solidFill>
                <a:srgbClr val="FFFFFF"/>
              </a:solidFill>
              <a:prstDash val="solid"/>
              <a:miter lim="800000"/>
            </a:ln>
            <a:effectLst/>
          </xdr:spPr>
          <xdr:txBody>
            <a:bodyPr/>
            <a:lstStyle/>
            <a:p>
              <a:endParaRPr/>
            </a:p>
          </xdr:txBody>
        </xdr:sp>
        <xdr:sp macro="" textlink="">
          <xdr:nvSpPr>
            <xdr:cNvPr id="85" name="Objetivos del Sistema de Gestión de la Calidad.">
              <a:extLst>
                <a:ext uri="{FF2B5EF4-FFF2-40B4-BE49-F238E27FC236}">
                  <a16:creationId xmlns:a16="http://schemas.microsoft.com/office/drawing/2014/main" id="{00000000-0008-0000-0800-000055000000}"/>
                </a:ext>
              </a:extLst>
            </xdr:cNvPr>
            <xdr:cNvSpPr txBox="1"/>
          </xdr:nvSpPr>
          <xdr:spPr>
            <a:xfrm>
              <a:off x="783438" y="-62687"/>
              <a:ext cx="5015833" cy="1235583"/>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78739" tIns="78739" rIns="78739" bIns="78739" numCol="1" anchor="ctr">
              <a:spAutoFit/>
            </a:bodyPr>
            <a:lstStyle/>
            <a:p>
              <a:pPr marL="0" marR="0" indent="0" algn="l" defTabSz="1377950" latinLnBrk="0">
                <a:lnSpc>
                  <a:spcPct val="90000"/>
                </a:lnSpc>
                <a:spcBef>
                  <a:spcPts val="1300"/>
                </a:spcBef>
                <a:spcAft>
                  <a:spcPts val="0"/>
                </a:spcAft>
                <a:buClrTx/>
                <a:buSzTx/>
                <a:buFontTx/>
                <a:buNone/>
                <a:defRPr sz="3100" b="0" i="0" u="none" strike="noStrike" cap="none" spc="0" baseline="0">
                  <a:solidFill>
                    <a:srgbClr val="FFFFFF"/>
                  </a:solidFill>
                  <a:effectLst>
                    <a:outerShdw blurRad="38100" dist="19050" dir="2700000" rotWithShape="0">
                      <a:srgbClr val="000000">
                        <a:alpha val="40000"/>
                      </a:srgbClr>
                    </a:outerShdw>
                  </a:effectLst>
                  <a:uFillTx/>
                  <a:latin typeface="Century Gothic"/>
                  <a:ea typeface="Century Gothic"/>
                  <a:cs typeface="Century Gothic"/>
                  <a:sym typeface="Century Gothic"/>
                </a:defRPr>
              </a:pPr>
              <a:r>
                <a:rPr sz="3100" b="0" i="0" u="none" strike="noStrike" cap="none" spc="0" baseline="0">
                  <a:solidFill>
                    <a:srgbClr val="FFFFFF"/>
                  </a:solidFill>
                  <a:effectLst>
                    <a:outerShdw blurRad="38100" dist="19050" dir="2700000" rotWithShape="0">
                      <a:srgbClr val="000000">
                        <a:alpha val="40000"/>
                      </a:srgbClr>
                    </a:outerShdw>
                  </a:effectLst>
                  <a:uFillTx/>
                  <a:latin typeface="Century Gothic"/>
                  <a:ea typeface="Century Gothic"/>
                  <a:cs typeface="Century Gothic"/>
                  <a:sym typeface="Century Gothic"/>
                </a:rPr>
                <a:t>Objetivos del Sistema de Gestión de la Calidad. </a:t>
              </a:r>
            </a:p>
          </xdr:txBody>
        </xdr:sp>
      </xdr:grpSp>
      <xdr:sp macro="" textlink="">
        <xdr:nvSpPr>
          <xdr:cNvPr id="87" name="Círculo">
            <a:extLst>
              <a:ext uri="{FF2B5EF4-FFF2-40B4-BE49-F238E27FC236}">
                <a16:creationId xmlns:a16="http://schemas.microsoft.com/office/drawing/2014/main" id="{00000000-0008-0000-0800-000057000000}"/>
              </a:ext>
            </a:extLst>
          </xdr:cNvPr>
          <xdr:cNvSpPr/>
        </xdr:nvSpPr>
        <xdr:spPr>
          <a:xfrm>
            <a:off x="0" y="323752"/>
            <a:ext cx="1387762" cy="1387763"/>
          </a:xfrm>
          <a:prstGeom prst="ellipse">
            <a:avLst/>
          </a:prstGeom>
          <a:solidFill>
            <a:srgbClr val="FFFFFF"/>
          </a:solidFill>
          <a:ln w="12700" cap="flat">
            <a:solidFill>
              <a:schemeClr val="accent1"/>
            </a:solidFill>
            <a:prstDash val="solid"/>
            <a:miter lim="800000"/>
          </a:ln>
          <a:effectLst/>
        </xdr:spPr>
        <xdr:txBody>
          <a:bodyPr/>
          <a:lstStyle/>
          <a:p>
            <a:endParaRPr/>
          </a:p>
        </xdr:txBody>
      </xdr:sp>
      <xdr:grpSp>
        <xdr:nvGrpSpPr>
          <xdr:cNvPr id="90" name="Agrupar">
            <a:extLst>
              <a:ext uri="{FF2B5EF4-FFF2-40B4-BE49-F238E27FC236}">
                <a16:creationId xmlns:a16="http://schemas.microsoft.com/office/drawing/2014/main" id="{00000000-0008-0000-0800-00005A000000}"/>
              </a:ext>
            </a:extLst>
          </xdr:cNvPr>
          <xdr:cNvGrpSpPr/>
        </xdr:nvGrpSpPr>
        <xdr:grpSpPr>
          <a:xfrm>
            <a:off x="693880" y="2065467"/>
            <a:ext cx="5799272" cy="1235584"/>
            <a:chOff x="0" y="-62687"/>
            <a:chExt cx="5799270" cy="1235583"/>
          </a:xfrm>
        </xdr:grpSpPr>
        <xdr:sp macro="" textlink="">
          <xdr:nvSpPr>
            <xdr:cNvPr id="88" name="Rectángulo">
              <a:extLst>
                <a:ext uri="{FF2B5EF4-FFF2-40B4-BE49-F238E27FC236}">
                  <a16:creationId xmlns:a16="http://schemas.microsoft.com/office/drawing/2014/main" id="{00000000-0008-0000-0800-000058000000}"/>
                </a:ext>
              </a:extLst>
            </xdr:cNvPr>
            <xdr:cNvSpPr/>
          </xdr:nvSpPr>
          <xdr:spPr>
            <a:xfrm>
              <a:off x="-1" y="0"/>
              <a:ext cx="5780222" cy="1110209"/>
            </a:xfrm>
            <a:prstGeom prst="rect">
              <a:avLst/>
            </a:prstGeom>
            <a:solidFill>
              <a:srgbClr val="153553"/>
            </a:solidFill>
            <a:ln w="12700" cap="flat">
              <a:solidFill>
                <a:srgbClr val="153553"/>
              </a:solidFill>
              <a:prstDash val="solid"/>
              <a:miter lim="800000"/>
            </a:ln>
            <a:effectLst/>
          </xdr:spPr>
          <xdr:txBody>
            <a:bodyPr/>
            <a:lstStyle/>
            <a:p>
              <a:endParaRPr/>
            </a:p>
          </xdr:txBody>
        </xdr:sp>
        <xdr:sp macro="" textlink="">
          <xdr:nvSpPr>
            <xdr:cNvPr id="89" name="Objetivos del Sistema de Gestión SST.">
              <a:extLst>
                <a:ext uri="{FF2B5EF4-FFF2-40B4-BE49-F238E27FC236}">
                  <a16:creationId xmlns:a16="http://schemas.microsoft.com/office/drawing/2014/main" id="{00000000-0008-0000-0800-000059000000}"/>
                </a:ext>
              </a:extLst>
            </xdr:cNvPr>
            <xdr:cNvSpPr txBox="1"/>
          </xdr:nvSpPr>
          <xdr:spPr>
            <a:xfrm>
              <a:off x="783438" y="-62687"/>
              <a:ext cx="5015833" cy="1235583"/>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78739" tIns="78739" rIns="78739" bIns="78739" numCol="1" anchor="ctr">
              <a:spAutoFit/>
            </a:bodyPr>
            <a:lstStyle/>
            <a:p>
              <a:pPr marL="0" marR="0" indent="0" algn="l" defTabSz="1377950" latinLnBrk="0">
                <a:lnSpc>
                  <a:spcPct val="90000"/>
                </a:lnSpc>
                <a:spcBef>
                  <a:spcPts val="1300"/>
                </a:spcBef>
                <a:spcAft>
                  <a:spcPts val="0"/>
                </a:spcAft>
                <a:buClrTx/>
                <a:buSzTx/>
                <a:buFontTx/>
                <a:buNone/>
                <a:defRPr sz="3100" b="0" i="0" u="none" strike="noStrike" cap="none" spc="0" baseline="0">
                  <a:solidFill>
                    <a:srgbClr val="FFFFFF"/>
                  </a:solidFill>
                  <a:effectLst>
                    <a:outerShdw blurRad="38100" dist="19050" dir="2700000" rotWithShape="0">
                      <a:srgbClr val="000000">
                        <a:alpha val="40000"/>
                      </a:srgbClr>
                    </a:outerShdw>
                  </a:effectLst>
                  <a:uFillTx/>
                  <a:latin typeface="Century Gothic"/>
                  <a:ea typeface="Century Gothic"/>
                  <a:cs typeface="Century Gothic"/>
                  <a:sym typeface="Century Gothic"/>
                </a:defRPr>
              </a:pPr>
              <a:r>
                <a:rPr sz="3100" b="0" i="0" u="none" strike="noStrike" cap="none" spc="0" baseline="0">
                  <a:solidFill>
                    <a:srgbClr val="FFFFFF"/>
                  </a:solidFill>
                  <a:effectLst>
                    <a:outerShdw blurRad="38100" dist="19050" dir="2700000" rotWithShape="0">
                      <a:srgbClr val="000000">
                        <a:alpha val="40000"/>
                      </a:srgbClr>
                    </a:outerShdw>
                  </a:effectLst>
                  <a:uFillTx/>
                  <a:latin typeface="Century Gothic"/>
                  <a:ea typeface="Century Gothic"/>
                  <a:cs typeface="Century Gothic"/>
                  <a:sym typeface="Century Gothic"/>
                </a:rPr>
                <a:t>Objetivos del Sistema de Gestión SST.</a:t>
              </a:r>
            </a:p>
          </xdr:txBody>
        </xdr:sp>
      </xdr:grpSp>
      <xdr:sp macro="" textlink="">
        <xdr:nvSpPr>
          <xdr:cNvPr id="91" name="Círculo">
            <a:extLst>
              <a:ext uri="{FF2B5EF4-FFF2-40B4-BE49-F238E27FC236}">
                <a16:creationId xmlns:a16="http://schemas.microsoft.com/office/drawing/2014/main" id="{00000000-0008-0000-0800-00005B000000}"/>
              </a:ext>
            </a:extLst>
          </xdr:cNvPr>
          <xdr:cNvSpPr/>
        </xdr:nvSpPr>
        <xdr:spPr>
          <a:xfrm>
            <a:off x="0" y="1989378"/>
            <a:ext cx="1387762" cy="1387763"/>
          </a:xfrm>
          <a:prstGeom prst="ellipse">
            <a:avLst/>
          </a:prstGeom>
          <a:solidFill>
            <a:srgbClr val="FFFFFF"/>
          </a:solidFill>
          <a:ln w="12700" cap="flat">
            <a:solidFill>
              <a:schemeClr val="accent1"/>
            </a:solidFill>
            <a:prstDash val="solid"/>
            <a:miter lim="800000"/>
          </a:ln>
          <a:effectLst/>
        </xdr:spPr>
        <xdr:txBody>
          <a:bodyPr/>
          <a:lstStyle/>
          <a:p>
            <a:endParaRPr/>
          </a:p>
        </xdr:txBody>
      </xdr:sp>
    </xdr:grpSp>
    <xdr:clientData/>
  </xdr:twoCellAnchor>
  <xdr:twoCellAnchor>
    <xdr:from>
      <xdr:col>4</xdr:col>
      <xdr:colOff>474182</xdr:colOff>
      <xdr:row>12</xdr:row>
      <xdr:rowOff>64849</xdr:rowOff>
    </xdr:from>
    <xdr:to>
      <xdr:col>5</xdr:col>
      <xdr:colOff>472439</xdr:colOff>
      <xdr:row>16</xdr:row>
      <xdr:rowOff>505537</xdr:rowOff>
    </xdr:to>
    <xdr:grpSp>
      <xdr:nvGrpSpPr>
        <xdr:cNvPr id="96" name="Flecha curvada hacia la derecha 21">
          <a:extLst>
            <a:ext uri="{FF2B5EF4-FFF2-40B4-BE49-F238E27FC236}">
              <a16:creationId xmlns:a16="http://schemas.microsoft.com/office/drawing/2014/main" id="{00000000-0008-0000-0800-000060000000}"/>
            </a:ext>
          </a:extLst>
        </xdr:cNvPr>
        <xdr:cNvGrpSpPr/>
      </xdr:nvGrpSpPr>
      <xdr:grpSpPr>
        <a:xfrm>
          <a:off x="3522182" y="3779599"/>
          <a:ext cx="760257" cy="1469388"/>
          <a:chOff x="0" y="0"/>
          <a:chExt cx="874557" cy="1469388"/>
        </a:xfrm>
      </xdr:grpSpPr>
      <xdr:sp macro="" textlink="">
        <xdr:nvSpPr>
          <xdr:cNvPr id="93" name="Figura">
            <a:extLst>
              <a:ext uri="{FF2B5EF4-FFF2-40B4-BE49-F238E27FC236}">
                <a16:creationId xmlns:a16="http://schemas.microsoft.com/office/drawing/2014/main" id="{00000000-0008-0000-0800-00005D000000}"/>
              </a:ext>
            </a:extLst>
          </xdr:cNvPr>
          <xdr:cNvSpPr/>
        </xdr:nvSpPr>
        <xdr:spPr>
          <a:xfrm>
            <a:off x="0" y="0"/>
            <a:ext cx="874558" cy="1469389"/>
          </a:xfrm>
          <a:custGeom>
            <a:avLst/>
            <a:gdLst/>
            <a:ahLst/>
            <a:cxnLst>
              <a:cxn ang="0">
                <a:pos x="wd2" y="hd2"/>
              </a:cxn>
              <a:cxn ang="5400000">
                <a:pos x="wd2" y="hd2"/>
              </a:cxn>
              <a:cxn ang="10800000">
                <a:pos x="wd2" y="hd2"/>
              </a:cxn>
              <a:cxn ang="16200000">
                <a:pos x="wd2" y="hd2"/>
              </a:cxn>
            </a:cxnLst>
            <a:rect l="0" t="0" r="r" b="b"/>
            <a:pathLst>
              <a:path w="19890" h="21600" extrusionOk="0">
                <a:moveTo>
                  <a:pt x="4" y="8525"/>
                </a:moveTo>
                <a:cubicBezTo>
                  <a:pt x="4" y="12413"/>
                  <a:pt x="6138" y="15808"/>
                  <a:pt x="14918" y="16780"/>
                </a:cubicBezTo>
                <a:lnTo>
                  <a:pt x="14918" y="15173"/>
                </a:lnTo>
                <a:lnTo>
                  <a:pt x="19890" y="18657"/>
                </a:lnTo>
                <a:lnTo>
                  <a:pt x="14918" y="21600"/>
                </a:lnTo>
                <a:lnTo>
                  <a:pt x="14918" y="19993"/>
                </a:lnTo>
                <a:lnTo>
                  <a:pt x="14918" y="19993"/>
                </a:lnTo>
                <a:cubicBezTo>
                  <a:pt x="6138" y="19021"/>
                  <a:pt x="4" y="15626"/>
                  <a:pt x="4" y="11739"/>
                </a:cubicBezTo>
                <a:close/>
                <a:moveTo>
                  <a:pt x="19890" y="3213"/>
                </a:moveTo>
                <a:cubicBezTo>
                  <a:pt x="10352" y="3213"/>
                  <a:pt x="2157" y="6116"/>
                  <a:pt x="360" y="10132"/>
                </a:cubicBezTo>
                <a:lnTo>
                  <a:pt x="360" y="10132"/>
                </a:lnTo>
                <a:cubicBezTo>
                  <a:pt x="-1710" y="5508"/>
                  <a:pt x="5356" y="1040"/>
                  <a:pt x="16142" y="153"/>
                </a:cubicBezTo>
                <a:cubicBezTo>
                  <a:pt x="17377" y="51"/>
                  <a:pt x="18632" y="0"/>
                  <a:pt x="19890" y="0"/>
                </a:cubicBezTo>
                <a:close/>
              </a:path>
            </a:pathLst>
          </a:custGeom>
          <a:solidFill>
            <a:srgbClr val="153553"/>
          </a:solidFill>
          <a:ln w="12700" cap="flat">
            <a:noFill/>
            <a:miter lim="400000"/>
          </a:ln>
          <a:effectLst/>
        </xdr:spPr>
        <xdr:txBody>
          <a:bodyPr/>
          <a:lstStyle/>
          <a:p>
            <a:endParaRPr/>
          </a:p>
        </xdr:txBody>
      </xdr:sp>
      <xdr:sp macro="" textlink="">
        <xdr:nvSpPr>
          <xdr:cNvPr id="94" name="Figura">
            <a:extLst>
              <a:ext uri="{FF2B5EF4-FFF2-40B4-BE49-F238E27FC236}">
                <a16:creationId xmlns:a16="http://schemas.microsoft.com/office/drawing/2014/main" id="{00000000-0008-0000-0800-00005E000000}"/>
              </a:ext>
            </a:extLst>
          </xdr:cNvPr>
          <xdr:cNvSpPr/>
        </xdr:nvSpPr>
        <xdr:spPr>
          <a:xfrm>
            <a:off x="0" y="0"/>
            <a:ext cx="874558" cy="689253"/>
          </a:xfrm>
          <a:custGeom>
            <a:avLst/>
            <a:gdLst/>
            <a:ahLst/>
            <a:cxnLst>
              <a:cxn ang="0">
                <a:pos x="wd2" y="hd2"/>
              </a:cxn>
              <a:cxn ang="5400000">
                <a:pos x="wd2" y="hd2"/>
              </a:cxn>
              <a:cxn ang="10800000">
                <a:pos x="wd2" y="hd2"/>
              </a:cxn>
              <a:cxn ang="16200000">
                <a:pos x="wd2" y="hd2"/>
              </a:cxn>
            </a:cxnLst>
            <a:rect l="0" t="0" r="r" b="b"/>
            <a:pathLst>
              <a:path w="19890" h="21600" extrusionOk="0">
                <a:moveTo>
                  <a:pt x="19890" y="6851"/>
                </a:moveTo>
                <a:cubicBezTo>
                  <a:pt x="10352" y="6851"/>
                  <a:pt x="2157" y="13039"/>
                  <a:pt x="360" y="21600"/>
                </a:cubicBezTo>
                <a:lnTo>
                  <a:pt x="360" y="21600"/>
                </a:lnTo>
                <a:cubicBezTo>
                  <a:pt x="-1710" y="11742"/>
                  <a:pt x="5356" y="2217"/>
                  <a:pt x="16142" y="326"/>
                </a:cubicBezTo>
                <a:cubicBezTo>
                  <a:pt x="17377" y="109"/>
                  <a:pt x="18632" y="0"/>
                  <a:pt x="19890" y="0"/>
                </a:cubicBezTo>
                <a:close/>
              </a:path>
            </a:pathLst>
          </a:custGeom>
          <a:solidFill>
            <a:srgbClr val="000000">
              <a:alpha val="20000"/>
            </a:srgbClr>
          </a:solidFill>
          <a:ln w="12700" cap="flat">
            <a:noFill/>
            <a:miter lim="400000"/>
          </a:ln>
          <a:effectLst/>
        </xdr:spPr>
        <xdr:txBody>
          <a:bodyPr/>
          <a:lstStyle/>
          <a:p>
            <a:endParaRPr/>
          </a:p>
        </xdr:txBody>
      </xdr:sp>
      <xdr:sp macro="" textlink="">
        <xdr:nvSpPr>
          <xdr:cNvPr id="95" name="Línea">
            <a:extLst>
              <a:ext uri="{FF2B5EF4-FFF2-40B4-BE49-F238E27FC236}">
                <a16:creationId xmlns:a16="http://schemas.microsoft.com/office/drawing/2014/main" id="{00000000-0008-0000-0800-00005F000000}"/>
              </a:ext>
            </a:extLst>
          </xdr:cNvPr>
          <xdr:cNvSpPr/>
        </xdr:nvSpPr>
        <xdr:spPr>
          <a:xfrm>
            <a:off x="161" y="0"/>
            <a:ext cx="874397" cy="1469389"/>
          </a:xfrm>
          <a:custGeom>
            <a:avLst/>
            <a:gdLst/>
            <a:ahLst/>
            <a:cxnLst>
              <a:cxn ang="0">
                <a:pos x="wd2" y="hd2"/>
              </a:cxn>
              <a:cxn ang="5400000">
                <a:pos x="wd2" y="hd2"/>
              </a:cxn>
              <a:cxn ang="10800000">
                <a:pos x="wd2" y="hd2"/>
              </a:cxn>
              <a:cxn ang="16200000">
                <a:pos x="wd2" y="hd2"/>
              </a:cxn>
            </a:cxnLst>
            <a:rect l="0" t="0" r="r" b="b"/>
            <a:pathLst>
              <a:path w="21600" h="21600" extrusionOk="0">
                <a:moveTo>
                  <a:pt x="0" y="8525"/>
                </a:moveTo>
                <a:cubicBezTo>
                  <a:pt x="0" y="12413"/>
                  <a:pt x="6663" y="15808"/>
                  <a:pt x="16200" y="16780"/>
                </a:cubicBezTo>
                <a:lnTo>
                  <a:pt x="16200" y="15173"/>
                </a:lnTo>
                <a:lnTo>
                  <a:pt x="21600" y="18657"/>
                </a:lnTo>
                <a:lnTo>
                  <a:pt x="16200" y="21600"/>
                </a:lnTo>
                <a:lnTo>
                  <a:pt x="16200" y="19993"/>
                </a:lnTo>
                <a:lnTo>
                  <a:pt x="16200" y="19993"/>
                </a:lnTo>
                <a:cubicBezTo>
                  <a:pt x="6663" y="19021"/>
                  <a:pt x="0" y="15626"/>
                  <a:pt x="0" y="11739"/>
                </a:cubicBezTo>
                <a:lnTo>
                  <a:pt x="0" y="8525"/>
                </a:lnTo>
                <a:cubicBezTo>
                  <a:pt x="0" y="3817"/>
                  <a:pt x="9671" y="0"/>
                  <a:pt x="21600" y="0"/>
                </a:cubicBezTo>
                <a:lnTo>
                  <a:pt x="21600" y="3213"/>
                </a:lnTo>
                <a:cubicBezTo>
                  <a:pt x="11240" y="3213"/>
                  <a:pt x="2339" y="6116"/>
                  <a:pt x="387" y="10132"/>
                </a:cubicBezTo>
              </a:path>
            </a:pathLst>
          </a:custGeom>
          <a:noFill/>
          <a:ln w="12700" cap="flat">
            <a:solidFill>
              <a:srgbClr val="42719B"/>
            </a:solidFill>
            <a:prstDash val="solid"/>
            <a:miter lim="800000"/>
          </a:ln>
          <a:effectLst/>
        </xdr:spPr>
        <xdr:txBody>
          <a:bodyPr/>
          <a:lstStyle/>
          <a:p>
            <a:endParaRPr/>
          </a:p>
        </xdr:txBody>
      </xdr:sp>
    </xdr:grpSp>
    <xdr:clientData/>
  </xdr:twoCellAnchor>
  <xdr:twoCellAnchor>
    <xdr:from>
      <xdr:col>1</xdr:col>
      <xdr:colOff>102871</xdr:colOff>
      <xdr:row>13</xdr:row>
      <xdr:rowOff>129619</xdr:rowOff>
    </xdr:from>
    <xdr:to>
      <xdr:col>3</xdr:col>
      <xdr:colOff>464821</xdr:colOff>
      <xdr:row>16</xdr:row>
      <xdr:rowOff>474423</xdr:rowOff>
    </xdr:to>
    <xdr:grpSp>
      <xdr:nvGrpSpPr>
        <xdr:cNvPr id="99" name="Flecha derecha 25">
          <a:extLst>
            <a:ext uri="{FF2B5EF4-FFF2-40B4-BE49-F238E27FC236}">
              <a16:creationId xmlns:a16="http://schemas.microsoft.com/office/drawing/2014/main" id="{00000000-0008-0000-0800-000063000000}"/>
            </a:ext>
          </a:extLst>
        </xdr:cNvPr>
        <xdr:cNvGrpSpPr/>
      </xdr:nvGrpSpPr>
      <xdr:grpSpPr>
        <a:xfrm>
          <a:off x="864871" y="4034869"/>
          <a:ext cx="1885950" cy="1183004"/>
          <a:chOff x="0" y="0"/>
          <a:chExt cx="2114550" cy="1183003"/>
        </a:xfrm>
      </xdr:grpSpPr>
      <xdr:sp macro="" textlink="">
        <xdr:nvSpPr>
          <xdr:cNvPr id="97" name="Flecha">
            <a:extLst>
              <a:ext uri="{FF2B5EF4-FFF2-40B4-BE49-F238E27FC236}">
                <a16:creationId xmlns:a16="http://schemas.microsoft.com/office/drawing/2014/main" id="{00000000-0008-0000-0800-000061000000}"/>
              </a:ext>
            </a:extLst>
          </xdr:cNvPr>
          <xdr:cNvSpPr/>
        </xdr:nvSpPr>
        <xdr:spPr>
          <a:xfrm>
            <a:off x="0" y="0"/>
            <a:ext cx="2114550" cy="1183004"/>
          </a:xfrm>
          <a:prstGeom prst="rightArrow">
            <a:avLst>
              <a:gd name="adj1" fmla="val 75000"/>
              <a:gd name="adj2" fmla="val 50000"/>
            </a:avLst>
          </a:prstGeom>
          <a:solidFill>
            <a:srgbClr val="153553"/>
          </a:solidFill>
          <a:ln w="38100" cap="flat">
            <a:solidFill>
              <a:srgbClr val="00518E"/>
            </a:solidFill>
            <a:prstDash val="solid"/>
            <a:miter lim="800000"/>
          </a:ln>
          <a:effectLst/>
        </xdr:spPr>
        <xdr:txBody>
          <a:bodyPr/>
          <a:lstStyle/>
          <a:p>
            <a:endParaRPr/>
          </a:p>
        </xdr:txBody>
      </xdr:sp>
      <xdr:sp macro="" textlink="">
        <xdr:nvSpPr>
          <xdr:cNvPr id="98" name="Objetivos estratégicos">
            <a:extLst>
              <a:ext uri="{FF2B5EF4-FFF2-40B4-BE49-F238E27FC236}">
                <a16:creationId xmlns:a16="http://schemas.microsoft.com/office/drawing/2014/main" id="{00000000-0008-0000-0800-000062000000}"/>
              </a:ext>
            </a:extLst>
          </xdr:cNvPr>
          <xdr:cNvSpPr txBox="1"/>
        </xdr:nvSpPr>
        <xdr:spPr>
          <a:xfrm>
            <a:off x="45720" y="246823"/>
            <a:ext cx="1579484" cy="689357"/>
          </a:xfrm>
          <a:prstGeom prst="rect">
            <a:avLst/>
          </a:prstGeom>
          <a:noFill/>
          <a:ln w="12700" cap="flat">
            <a:noFill/>
            <a:miter lim="400000"/>
          </a:ln>
          <a:effectLst/>
          <a:extLst>
            <a:ext uri="{C572A759-6A51-4108-AA02-DFA0A04FC94B}">
              <ma14:wrappingTextBoxFlag xmlns:ma14="http://schemas.microsoft.com/office/mac/drawingml/2011/main" xmlns:a14="http://schemas.microsoft.com/office/drawing/2010/main" xmlns:m="http://schemas.openxmlformats.org/officeDocument/2006/math" xmlns:r="http://schemas.openxmlformats.org/officeDocument/2006/relationships" xmlns="" val="1"/>
            </a:ext>
          </a:extLst>
        </xdr:spPr>
        <xdr:txBody>
          <a:bodyPr wrap="square" lIns="45719" tIns="45719" rIns="45719" bIns="45719" numCol="1" anchor="ctr">
            <a:spAutoFit/>
          </a:bodyPr>
          <a:lstStyle/>
          <a:p>
            <a:pPr marL="0" marR="0" indent="0" algn="ctr" defTabSz="914400" latinLnBrk="0">
              <a:lnSpc>
                <a:spcPct val="100000"/>
              </a:lnSpc>
              <a:spcBef>
                <a:spcPts val="0"/>
              </a:spcBef>
              <a:spcAft>
                <a:spcPts val="0"/>
              </a:spcAft>
              <a:buClrTx/>
              <a:buSzTx/>
              <a:buFontTx/>
              <a:buNone/>
              <a:defRPr sz="1600" b="1" i="0" u="none" strike="noStrike" cap="none" spc="0" baseline="0">
                <a:solidFill>
                  <a:srgbClr val="FFFFFF"/>
                </a:solidFill>
                <a:uFillTx/>
                <a:latin typeface="Century Gothic"/>
                <a:ea typeface="Century Gothic"/>
                <a:cs typeface="Century Gothic"/>
                <a:sym typeface="Century Gothic"/>
              </a:defRPr>
            </a:pPr>
            <a:r>
              <a:rPr sz="1600" b="1" i="0" u="none" strike="noStrike" cap="none" spc="0" baseline="0">
                <a:solidFill>
                  <a:srgbClr val="FFFFFF"/>
                </a:solidFill>
                <a:uFillTx/>
                <a:latin typeface="Century Gothic"/>
                <a:ea typeface="Century Gothic"/>
                <a:cs typeface="Century Gothic"/>
                <a:sym typeface="Century Gothic"/>
              </a:rPr>
              <a:t>Objetivos estratégicos</a:t>
            </a:r>
          </a:p>
        </xdr:txBody>
      </xdr:sp>
    </xdr:grpSp>
    <xdr:clientData/>
  </xdr:twoCellAnchor>
  <xdr:twoCellAnchor>
    <xdr:from>
      <xdr:col>0</xdr:col>
      <xdr:colOff>309880</xdr:colOff>
      <xdr:row>0</xdr:row>
      <xdr:rowOff>25400</xdr:rowOff>
    </xdr:from>
    <xdr:to>
      <xdr:col>2</xdr:col>
      <xdr:colOff>433723</xdr:colOff>
      <xdr:row>2</xdr:row>
      <xdr:rowOff>530225</xdr:rowOff>
    </xdr:to>
    <xdr:pic>
      <xdr:nvPicPr>
        <xdr:cNvPr id="100" name="Logo Emelce.png" descr="Logo Emelce.png">
          <a:extLst>
            <a:ext uri="{FF2B5EF4-FFF2-40B4-BE49-F238E27FC236}">
              <a16:creationId xmlns:a16="http://schemas.microsoft.com/office/drawing/2014/main" id="{00000000-0008-0000-0800-000064000000}"/>
            </a:ext>
          </a:extLst>
        </xdr:cNvPr>
        <xdr:cNvPicPr>
          <a:picLocks noChangeAspect="1"/>
        </xdr:cNvPicPr>
      </xdr:nvPicPr>
      <xdr:blipFill>
        <a:blip xmlns:r="http://schemas.openxmlformats.org/officeDocument/2006/relationships" r:embed="rId1"/>
        <a:srcRect/>
        <a:stretch>
          <a:fillRect/>
        </a:stretch>
      </xdr:blipFill>
      <xdr:spPr>
        <a:xfrm>
          <a:off x="309879" y="25400"/>
          <a:ext cx="1876445" cy="1009650"/>
        </a:xfrm>
        <a:prstGeom prst="rect">
          <a:avLst/>
        </a:prstGeom>
        <a:ln w="12700" cap="flat">
          <a:noFill/>
          <a:miter lim="400000"/>
        </a:ln>
        <a:effectLst/>
      </xdr:spPr>
    </xdr:pic>
    <xdr:clientData/>
  </xdr:twoCellAnchor>
</xdr:wsDr>
</file>

<file path=xl/theme/theme1.xml><?xml version="1.0" encoding="utf-8"?>
<a:theme xmlns:a="http://schemas.openxmlformats.org/drawingml/2006/main" name="Tema de Office">
  <a:themeElements>
    <a:clrScheme name="Tema de Office">
      <a:dk1>
        <a:srgbClr val="000000"/>
      </a:dk1>
      <a:lt1>
        <a:srgbClr val="FFFFFF"/>
      </a:lt1>
      <a:dk2>
        <a:srgbClr val="A7A7A7"/>
      </a:dk2>
      <a:lt2>
        <a:srgbClr val="535353"/>
      </a:lt2>
      <a:accent1>
        <a:srgbClr val="5B9BD5"/>
      </a:accent1>
      <a:accent2>
        <a:srgbClr val="ED7D31"/>
      </a:accent2>
      <a:accent3>
        <a:srgbClr val="A5A5A5"/>
      </a:accent3>
      <a:accent4>
        <a:srgbClr val="FFC000"/>
      </a:accent4>
      <a:accent5>
        <a:srgbClr val="4472C4"/>
      </a:accent5>
      <a:accent6>
        <a:srgbClr val="70AD47"/>
      </a:accent6>
      <a:hlink>
        <a:srgbClr val="0000FF"/>
      </a:hlink>
      <a:folHlink>
        <a:srgbClr val="FF00FF"/>
      </a:folHlink>
    </a:clrScheme>
    <a:fontScheme name="Tema de Office">
      <a:majorFont>
        <a:latin typeface="Helvetica Neue"/>
        <a:ea typeface="Helvetica Neue"/>
        <a:cs typeface="Helvetica Neue"/>
      </a:majorFont>
      <a:minorFont>
        <a:latin typeface="Helvetica Neue"/>
        <a:ea typeface="Helvetica Neue"/>
        <a:cs typeface="Helvetica Neue"/>
      </a:minorFont>
    </a:fontScheme>
    <a:fmtScheme name="Tema de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12700" cap="flat">
          <a:solidFill>
            <a:schemeClr val="accent1"/>
          </a:solidFill>
          <a:prstDash val="solid"/>
          <a:miter lim="800000"/>
        </a:ln>
        <a:effectLst/>
        <a:sp3d/>
      </a:spPr>
      <a:bodyPr rot="0" spcFirstLastPara="1" vertOverflow="overflow" horzOverflow="overflow" vert="horz" wrap="square" lIns="45719" tIns="45719" rIns="45719" bIns="45719"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chemeClr val="accent1"/>
          </a:solidFill>
          <a:prstDash val="solid"/>
          <a:miter lim="8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8" Type="http://schemas.openxmlformats.org/officeDocument/2006/relationships/hyperlink" Target="https://www.emelcesa.com/copy-4-of-caracterizacion-gd-4-1-3" TargetMode="External"/><Relationship Id="rId13" Type="http://schemas.openxmlformats.org/officeDocument/2006/relationships/hyperlink" Target="https://gestornormativo.creg.gov.co/gestor/entorno/docs/resolucion_creg_0070_1998.htm" TargetMode="External"/><Relationship Id="rId3" Type="http://schemas.openxmlformats.org/officeDocument/2006/relationships/hyperlink" Target="https://gestornormativo.creg.gov.co/gestor/entorno/docs/resolucion_creg_0034_2004.htm" TargetMode="External"/><Relationship Id="rId7" Type="http://schemas.openxmlformats.org/officeDocument/2006/relationships/hyperlink" Target="https://gestornormativo.creg.gov.co/gestor/entorno/docs/resolucion_creg_0091_2007.htm" TargetMode="External"/><Relationship Id="rId12" Type="http://schemas.openxmlformats.org/officeDocument/2006/relationships/hyperlink" Target="https://gestornormativo.creg.gov.co/gestor/entorno/docs/resolucion_creg_0034_2004.htm" TargetMode="External"/><Relationship Id="rId2" Type="http://schemas.openxmlformats.org/officeDocument/2006/relationships/hyperlink" Target="https://gestornormativo.creg.gov.co/gestor/entorno/docs/resolucion_creg_0034_2004.htm" TargetMode="External"/><Relationship Id="rId1" Type="http://schemas.openxmlformats.org/officeDocument/2006/relationships/hyperlink" Target="https://gestornormativo.creg.gov.co/gestor/entorno/docs/resolucion_creg_0034_2004.htm" TargetMode="External"/><Relationship Id="rId6" Type="http://schemas.openxmlformats.org/officeDocument/2006/relationships/hyperlink" Target="https://www.alcaldiabogota.gov.co/sisjur/normas/Norma1.jsp?i=19990" TargetMode="External"/><Relationship Id="rId11" Type="http://schemas.openxmlformats.org/officeDocument/2006/relationships/hyperlink" Target="https://gestornormativo.creg.gov.co/gestor/entorno/docs/resolucion_creg_0034_2004.htm" TargetMode="External"/><Relationship Id="rId5" Type="http://schemas.openxmlformats.org/officeDocument/2006/relationships/hyperlink" Target="https://gestornormativo.creg.gov.co/gestor/entorno/docs/resolucion_creg_0034_2004.htm" TargetMode="External"/><Relationship Id="rId15" Type="http://schemas.openxmlformats.org/officeDocument/2006/relationships/drawing" Target="../drawings/drawing11.xml"/><Relationship Id="rId10" Type="http://schemas.openxmlformats.org/officeDocument/2006/relationships/hyperlink" Target="https://gestornormativo.creg.gov.co/gestor/entorno/docs/resolucion_creg_0034_2004.htm" TargetMode="External"/><Relationship Id="rId4" Type="http://schemas.openxmlformats.org/officeDocument/2006/relationships/hyperlink" Target="https://gestornormativo.creg.gov.co/gestor/entorno/docs/resolucion_creg_0034_2004.htm" TargetMode="External"/><Relationship Id="rId9" Type="http://schemas.openxmlformats.org/officeDocument/2006/relationships/hyperlink" Target="https://gestornormativo.creg.gov.co/gestor/entorno/docs/resolucion_creg_0034_2004.htm" TargetMode="External"/><Relationship Id="rId14" Type="http://schemas.openxmlformats.org/officeDocument/2006/relationships/hyperlink" Target="https://www.emelcesa.com/normatividad" TargetMode="Externa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53"/>
  <sheetViews>
    <sheetView showGridLines="0" topLeftCell="A12" workbookViewId="0">
      <selection sqref="A1:C3"/>
    </sheetView>
  </sheetViews>
  <sheetFormatPr baseColWidth="10" defaultColWidth="11.42578125" defaultRowHeight="15" customHeight="1"/>
  <cols>
    <col min="1" max="17" width="11.42578125" style="1" customWidth="1"/>
    <col min="18" max="16384" width="11.42578125" style="1"/>
  </cols>
  <sheetData>
    <row r="1" spans="1:16" ht="20.25" customHeight="1">
      <c r="A1" s="381" t="s">
        <v>0</v>
      </c>
      <c r="B1" s="382"/>
      <c r="C1" s="383"/>
      <c r="D1" s="390" t="s">
        <v>1</v>
      </c>
      <c r="E1" s="391"/>
      <c r="F1" s="391"/>
      <c r="G1" s="391"/>
      <c r="H1" s="391"/>
      <c r="I1" s="391"/>
      <c r="J1" s="391"/>
      <c r="K1" s="391"/>
      <c r="L1" s="391"/>
      <c r="M1" s="391"/>
      <c r="N1" s="392" t="s">
        <v>2</v>
      </c>
      <c r="O1" s="393"/>
      <c r="P1" s="394"/>
    </row>
    <row r="2" spans="1:16" ht="19.5" customHeight="1">
      <c r="A2" s="384"/>
      <c r="B2" s="385"/>
      <c r="C2" s="386"/>
      <c r="D2" s="395" t="s">
        <v>3</v>
      </c>
      <c r="E2" s="396"/>
      <c r="F2" s="396"/>
      <c r="G2" s="396"/>
      <c r="H2" s="396"/>
      <c r="I2" s="396"/>
      <c r="J2" s="396"/>
      <c r="K2" s="396"/>
      <c r="L2" s="396"/>
      <c r="M2" s="396"/>
      <c r="N2" s="397" t="s">
        <v>4</v>
      </c>
      <c r="O2" s="398"/>
      <c r="P2" s="399"/>
    </row>
    <row r="3" spans="1:16" ht="60.95" customHeight="1">
      <c r="A3" s="387"/>
      <c r="B3" s="388"/>
      <c r="C3" s="389"/>
      <c r="D3" s="396"/>
      <c r="E3" s="396"/>
      <c r="F3" s="396"/>
      <c r="G3" s="396"/>
      <c r="H3" s="396"/>
      <c r="I3" s="396"/>
      <c r="J3" s="396"/>
      <c r="K3" s="396"/>
      <c r="L3" s="396"/>
      <c r="M3" s="396"/>
      <c r="N3" s="400" t="s">
        <v>5</v>
      </c>
      <c r="O3" s="398"/>
      <c r="P3" s="399"/>
    </row>
    <row r="4" spans="1:16" ht="15" customHeight="1">
      <c r="A4" s="4"/>
      <c r="B4" s="5"/>
      <c r="C4" s="5"/>
      <c r="D4" s="5"/>
      <c r="E4" s="5"/>
      <c r="F4" s="5"/>
      <c r="G4" s="5"/>
      <c r="H4" s="5"/>
      <c r="I4" s="5"/>
      <c r="J4" s="5"/>
      <c r="K4" s="5"/>
      <c r="L4" s="5"/>
      <c r="M4" s="5"/>
      <c r="N4" s="5"/>
      <c r="O4" s="5"/>
      <c r="P4" s="6"/>
    </row>
    <row r="5" spans="1:16" ht="15" customHeight="1">
      <c r="A5" s="7"/>
      <c r="B5" s="8"/>
      <c r="C5" s="8"/>
      <c r="D5" s="8"/>
      <c r="E5" s="8"/>
      <c r="F5" s="8"/>
      <c r="G5" s="8"/>
      <c r="H5" s="8"/>
      <c r="I5" s="8"/>
      <c r="J5" s="8"/>
      <c r="K5" s="8"/>
      <c r="L5" s="8"/>
      <c r="M5" s="8"/>
      <c r="N5" s="8"/>
      <c r="O5" s="8"/>
      <c r="P5" s="9"/>
    </row>
    <row r="6" spans="1:16" ht="15" customHeight="1">
      <c r="A6" s="7"/>
      <c r="B6" s="8"/>
      <c r="C6" s="8"/>
      <c r="D6" s="8"/>
      <c r="E6" s="8"/>
      <c r="F6" s="8"/>
      <c r="G6" s="8"/>
      <c r="H6" s="8"/>
      <c r="I6" s="8"/>
      <c r="J6" s="8"/>
      <c r="K6" s="8"/>
      <c r="L6" s="8"/>
      <c r="M6" s="8"/>
      <c r="N6" s="8"/>
      <c r="O6" s="8"/>
      <c r="P6" s="9"/>
    </row>
    <row r="7" spans="1:16" ht="15" customHeight="1">
      <c r="A7" s="7"/>
      <c r="B7" s="8"/>
      <c r="C7" s="8"/>
      <c r="D7" s="8"/>
      <c r="E7" s="8"/>
      <c r="F7" s="8"/>
      <c r="G7" s="8"/>
      <c r="H7" s="8"/>
      <c r="I7" s="8"/>
      <c r="J7" s="8"/>
      <c r="K7" s="8"/>
      <c r="L7" s="8"/>
      <c r="M7" s="8"/>
      <c r="N7" s="8"/>
      <c r="O7" s="8"/>
      <c r="P7" s="9"/>
    </row>
    <row r="8" spans="1:16" ht="15" customHeight="1">
      <c r="A8" s="7"/>
      <c r="B8" s="8"/>
      <c r="C8" s="8"/>
      <c r="D8" s="8"/>
      <c r="E8" s="8"/>
      <c r="F8" s="8"/>
      <c r="G8" s="8"/>
      <c r="H8" s="8"/>
      <c r="I8" s="8"/>
      <c r="J8" s="8"/>
      <c r="K8" s="8"/>
      <c r="L8" s="8"/>
      <c r="M8" s="8"/>
      <c r="N8" s="8"/>
      <c r="O8" s="8"/>
      <c r="P8" s="9"/>
    </row>
    <row r="9" spans="1:16" ht="15" customHeight="1">
      <c r="A9" s="7"/>
      <c r="B9" s="8"/>
      <c r="C9" s="8"/>
      <c r="D9" s="8"/>
      <c r="E9" s="8"/>
      <c r="F9" s="8"/>
      <c r="G9" s="8"/>
      <c r="H9" s="8"/>
      <c r="I9" s="8"/>
      <c r="J9" s="8"/>
      <c r="K9" s="8"/>
      <c r="L9" s="8"/>
      <c r="M9" s="8"/>
      <c r="N9" s="8"/>
      <c r="O9" s="8"/>
      <c r="P9" s="9"/>
    </row>
    <row r="10" spans="1:16" ht="15" customHeight="1">
      <c r="A10" s="7"/>
      <c r="B10" s="8"/>
      <c r="C10" s="8"/>
      <c r="D10" s="8"/>
      <c r="E10" s="8"/>
      <c r="F10" s="8"/>
      <c r="G10" s="8"/>
      <c r="H10" s="8"/>
      <c r="I10" s="8"/>
      <c r="J10" s="8"/>
      <c r="K10" s="8"/>
      <c r="L10" s="8"/>
      <c r="M10" s="8"/>
      <c r="N10" s="8"/>
      <c r="O10" s="8"/>
      <c r="P10" s="9"/>
    </row>
    <row r="11" spans="1:16" ht="15" customHeight="1">
      <c r="A11" s="7"/>
      <c r="B11" s="8"/>
      <c r="C11" s="8"/>
      <c r="D11" s="8"/>
      <c r="E11" s="8"/>
      <c r="F11" s="8"/>
      <c r="G11" s="8"/>
      <c r="H11" s="8"/>
      <c r="I11" s="8"/>
      <c r="J11" s="8"/>
      <c r="K11" s="8"/>
      <c r="L11" s="8"/>
      <c r="M11" s="8"/>
      <c r="N11" s="8"/>
      <c r="O11" s="8"/>
      <c r="P11" s="9"/>
    </row>
    <row r="12" spans="1:16" ht="15" customHeight="1">
      <c r="A12" s="7"/>
      <c r="B12" s="8"/>
      <c r="C12" s="8"/>
      <c r="D12" s="8"/>
      <c r="E12" s="8"/>
      <c r="F12" s="8"/>
      <c r="G12" s="8"/>
      <c r="H12" s="8"/>
      <c r="I12" s="8"/>
      <c r="J12" s="8"/>
      <c r="K12" s="8"/>
      <c r="L12" s="8"/>
      <c r="M12" s="8"/>
      <c r="N12" s="8"/>
      <c r="O12" s="8"/>
      <c r="P12" s="9"/>
    </row>
    <row r="13" spans="1:16" ht="15" customHeight="1">
      <c r="A13" s="7"/>
      <c r="B13" s="8"/>
      <c r="C13" s="8"/>
      <c r="D13" s="8"/>
      <c r="E13" s="8"/>
      <c r="F13" s="8"/>
      <c r="G13" s="8"/>
      <c r="H13" s="8"/>
      <c r="I13" s="8"/>
      <c r="J13" s="8"/>
      <c r="K13" s="8"/>
      <c r="L13" s="8"/>
      <c r="M13" s="8"/>
      <c r="N13" s="8"/>
      <c r="O13" s="8"/>
      <c r="P13" s="9"/>
    </row>
    <row r="14" spans="1:16" ht="15" customHeight="1">
      <c r="A14" s="7"/>
      <c r="B14" s="8"/>
      <c r="C14" s="8"/>
      <c r="D14" s="8"/>
      <c r="E14" s="8"/>
      <c r="F14" s="8"/>
      <c r="G14" s="8"/>
      <c r="H14" s="8"/>
      <c r="I14" s="8"/>
      <c r="J14" s="8"/>
      <c r="K14" s="8"/>
      <c r="L14" s="8"/>
      <c r="M14" s="8"/>
      <c r="N14" s="8"/>
      <c r="O14" s="8"/>
      <c r="P14" s="9"/>
    </row>
    <row r="15" spans="1:16" ht="15" customHeight="1">
      <c r="A15" s="7"/>
      <c r="B15" s="8"/>
      <c r="C15" s="8"/>
      <c r="D15" s="8"/>
      <c r="E15" s="8"/>
      <c r="F15" s="8"/>
      <c r="G15" s="8"/>
      <c r="H15" s="8"/>
      <c r="I15" s="8"/>
      <c r="J15" s="8"/>
      <c r="K15" s="8"/>
      <c r="L15" s="8"/>
      <c r="M15" s="8"/>
      <c r="N15" s="8"/>
      <c r="O15" s="8"/>
      <c r="P15" s="9"/>
    </row>
    <row r="16" spans="1:16" ht="15" customHeight="1">
      <c r="A16" s="7"/>
      <c r="B16" s="8"/>
      <c r="C16" s="8"/>
      <c r="D16" s="8"/>
      <c r="E16" s="8"/>
      <c r="F16" s="8"/>
      <c r="G16" s="8"/>
      <c r="H16" s="8"/>
      <c r="I16" s="8"/>
      <c r="J16" s="8"/>
      <c r="K16" s="8"/>
      <c r="L16" s="8"/>
      <c r="M16" s="8"/>
      <c r="N16" s="8"/>
      <c r="O16" s="8"/>
      <c r="P16" s="9"/>
    </row>
    <row r="17" spans="1:16" ht="15" customHeight="1">
      <c r="A17" s="7"/>
      <c r="B17" s="8"/>
      <c r="C17" s="8"/>
      <c r="D17" s="8"/>
      <c r="E17" s="8"/>
      <c r="F17" s="8"/>
      <c r="G17" s="8"/>
      <c r="H17" s="8"/>
      <c r="I17" s="8"/>
      <c r="J17" s="8"/>
      <c r="K17" s="8"/>
      <c r="L17" s="8"/>
      <c r="M17" s="8"/>
      <c r="N17" s="8"/>
      <c r="O17" s="8"/>
      <c r="P17" s="9"/>
    </row>
    <row r="18" spans="1:16" ht="15" customHeight="1">
      <c r="A18" s="7"/>
      <c r="B18" s="8"/>
      <c r="C18" s="8"/>
      <c r="D18" s="8"/>
      <c r="E18" s="8"/>
      <c r="F18" s="8"/>
      <c r="G18" s="8"/>
      <c r="H18" s="8"/>
      <c r="I18" s="8"/>
      <c r="J18" s="8"/>
      <c r="K18" s="8"/>
      <c r="L18" s="8"/>
      <c r="M18" s="8"/>
      <c r="N18" s="8"/>
      <c r="O18" s="8"/>
      <c r="P18" s="9"/>
    </row>
    <row r="19" spans="1:16" ht="15" customHeight="1">
      <c r="A19" s="7"/>
      <c r="B19" s="8"/>
      <c r="C19" s="8"/>
      <c r="D19" s="8"/>
      <c r="E19" s="8"/>
      <c r="F19" s="8"/>
      <c r="G19" s="8"/>
      <c r="H19" s="8"/>
      <c r="I19" s="8"/>
      <c r="J19" s="8"/>
      <c r="K19" s="8"/>
      <c r="L19" s="8"/>
      <c r="M19" s="8"/>
      <c r="N19" s="8"/>
      <c r="O19" s="8"/>
      <c r="P19" s="9"/>
    </row>
    <row r="20" spans="1:16" ht="15" customHeight="1">
      <c r="A20" s="7"/>
      <c r="B20" s="8"/>
      <c r="C20" s="8"/>
      <c r="D20" s="8"/>
      <c r="E20" s="8"/>
      <c r="F20" s="8"/>
      <c r="G20" s="8"/>
      <c r="H20" s="8"/>
      <c r="I20" s="8"/>
      <c r="J20" s="8"/>
      <c r="K20" s="8"/>
      <c r="L20" s="8"/>
      <c r="M20" s="8"/>
      <c r="N20" s="8"/>
      <c r="O20" s="8"/>
      <c r="P20" s="9"/>
    </row>
    <row r="21" spans="1:16" ht="15" customHeight="1">
      <c r="A21" s="7"/>
      <c r="B21" s="8"/>
      <c r="C21" s="8"/>
      <c r="D21" s="8"/>
      <c r="E21" s="8"/>
      <c r="F21" s="8"/>
      <c r="G21" s="8"/>
      <c r="H21" s="8"/>
      <c r="I21" s="8"/>
      <c r="J21" s="8"/>
      <c r="K21" s="8"/>
      <c r="L21" s="8"/>
      <c r="M21" s="8"/>
      <c r="N21" s="8"/>
      <c r="O21" s="8"/>
      <c r="P21" s="9"/>
    </row>
    <row r="22" spans="1:16" ht="15" customHeight="1">
      <c r="A22" s="7"/>
      <c r="B22" s="8"/>
      <c r="C22" s="8"/>
      <c r="D22" s="8"/>
      <c r="E22" s="8"/>
      <c r="F22" s="8"/>
      <c r="G22" s="8"/>
      <c r="H22" s="8"/>
      <c r="I22" s="8"/>
      <c r="J22" s="8"/>
      <c r="K22" s="8"/>
      <c r="L22" s="8"/>
      <c r="M22" s="8"/>
      <c r="N22" s="8"/>
      <c r="O22" s="8"/>
      <c r="P22" s="9"/>
    </row>
    <row r="23" spans="1:16" ht="15" customHeight="1">
      <c r="A23" s="7"/>
      <c r="B23" s="8"/>
      <c r="C23" s="8"/>
      <c r="D23" s="8"/>
      <c r="E23" s="8"/>
      <c r="F23" s="8"/>
      <c r="G23" s="8"/>
      <c r="H23" s="8"/>
      <c r="I23" s="8"/>
      <c r="J23" s="8"/>
      <c r="K23" s="8"/>
      <c r="L23" s="8"/>
      <c r="M23" s="8"/>
      <c r="N23" s="8"/>
      <c r="O23" s="8"/>
      <c r="P23" s="9"/>
    </row>
    <row r="24" spans="1:16" ht="15" customHeight="1">
      <c r="A24" s="7"/>
      <c r="B24" s="8"/>
      <c r="C24" s="8"/>
      <c r="D24" s="8"/>
      <c r="E24" s="8"/>
      <c r="F24" s="8"/>
      <c r="G24" s="8"/>
      <c r="H24" s="8"/>
      <c r="I24" s="8"/>
      <c r="J24" s="8"/>
      <c r="K24" s="8"/>
      <c r="L24" s="8"/>
      <c r="M24" s="8"/>
      <c r="N24" s="8"/>
      <c r="O24" s="8"/>
      <c r="P24" s="9"/>
    </row>
    <row r="25" spans="1:16" ht="15" customHeight="1">
      <c r="A25" s="7"/>
      <c r="B25" s="8"/>
      <c r="C25" s="8"/>
      <c r="D25" s="8"/>
      <c r="E25" s="8"/>
      <c r="F25" s="8"/>
      <c r="G25" s="8"/>
      <c r="H25" s="8"/>
      <c r="I25" s="8"/>
      <c r="J25" s="8"/>
      <c r="K25" s="8"/>
      <c r="L25" s="8"/>
      <c r="M25" s="8"/>
      <c r="N25" s="8"/>
      <c r="O25" s="8"/>
      <c r="P25" s="9"/>
    </row>
    <row r="26" spans="1:16" ht="15" customHeight="1">
      <c r="A26" s="7"/>
      <c r="B26" s="8"/>
      <c r="C26" s="8"/>
      <c r="D26" s="8"/>
      <c r="E26" s="8"/>
      <c r="F26" s="8"/>
      <c r="G26" s="8"/>
      <c r="H26" s="8"/>
      <c r="I26" s="8"/>
      <c r="J26" s="8"/>
      <c r="K26" s="8"/>
      <c r="L26" s="8"/>
      <c r="M26" s="8"/>
      <c r="N26" s="8"/>
      <c r="O26" s="8"/>
      <c r="P26" s="9"/>
    </row>
    <row r="27" spans="1:16" ht="15" customHeight="1">
      <c r="A27" s="7"/>
      <c r="B27" s="8"/>
      <c r="C27" s="8"/>
      <c r="D27" s="8"/>
      <c r="E27" s="8"/>
      <c r="F27" s="8"/>
      <c r="G27" s="8"/>
      <c r="H27" s="8"/>
      <c r="I27" s="8"/>
      <c r="J27" s="8"/>
      <c r="K27" s="8"/>
      <c r="L27" s="8"/>
      <c r="M27" s="8"/>
      <c r="N27" s="8"/>
      <c r="O27" s="8"/>
      <c r="P27" s="9"/>
    </row>
    <row r="28" spans="1:16" ht="15" customHeight="1">
      <c r="A28" s="7"/>
      <c r="B28" s="8"/>
      <c r="C28" s="8"/>
      <c r="D28" s="8"/>
      <c r="E28" s="8"/>
      <c r="F28" s="8"/>
      <c r="G28" s="8"/>
      <c r="H28" s="8"/>
      <c r="I28" s="8"/>
      <c r="J28" s="8"/>
      <c r="K28" s="8"/>
      <c r="L28" s="8"/>
      <c r="M28" s="8"/>
      <c r="N28" s="8"/>
      <c r="O28" s="8"/>
      <c r="P28" s="9"/>
    </row>
    <row r="29" spans="1:16" ht="15" customHeight="1">
      <c r="A29" s="7"/>
      <c r="B29" s="8"/>
      <c r="C29" s="8"/>
      <c r="D29" s="8"/>
      <c r="E29" s="8"/>
      <c r="F29" s="8"/>
      <c r="G29" s="8"/>
      <c r="H29" s="8"/>
      <c r="I29" s="8"/>
      <c r="J29" s="8"/>
      <c r="K29" s="8"/>
      <c r="L29" s="8"/>
      <c r="M29" s="8"/>
      <c r="N29" s="8"/>
      <c r="O29" s="8"/>
      <c r="P29" s="9"/>
    </row>
    <row r="30" spans="1:16" ht="15" customHeight="1">
      <c r="A30" s="7"/>
      <c r="B30" s="8"/>
      <c r="C30" s="8"/>
      <c r="D30" s="8"/>
      <c r="E30" s="8"/>
      <c r="F30" s="8"/>
      <c r="G30" s="8"/>
      <c r="H30" s="8"/>
      <c r="I30" s="8"/>
      <c r="J30" s="8"/>
      <c r="K30" s="8"/>
      <c r="L30" s="8"/>
      <c r="M30" s="8"/>
      <c r="N30" s="8"/>
      <c r="O30" s="8"/>
      <c r="P30" s="9"/>
    </row>
    <row r="31" spans="1:16" ht="15" customHeight="1">
      <c r="A31" s="7"/>
      <c r="B31" s="8"/>
      <c r="C31" s="8"/>
      <c r="D31" s="8"/>
      <c r="E31" s="8"/>
      <c r="F31" s="8"/>
      <c r="G31" s="8"/>
      <c r="H31" s="8"/>
      <c r="I31" s="8"/>
      <c r="J31" s="8"/>
      <c r="K31" s="8"/>
      <c r="L31" s="8"/>
      <c r="M31" s="8"/>
      <c r="N31" s="8"/>
      <c r="O31" s="8"/>
      <c r="P31" s="9"/>
    </row>
    <row r="32" spans="1:16" ht="15" customHeight="1">
      <c r="A32" s="7"/>
      <c r="B32" s="8"/>
      <c r="C32" s="8"/>
      <c r="D32" s="8"/>
      <c r="E32" s="8"/>
      <c r="F32" s="8"/>
      <c r="G32" s="8"/>
      <c r="H32" s="8"/>
      <c r="I32" s="8"/>
      <c r="J32" s="8"/>
      <c r="K32" s="8"/>
      <c r="L32" s="8"/>
      <c r="M32" s="8"/>
      <c r="N32" s="8"/>
      <c r="O32" s="8"/>
      <c r="P32" s="9"/>
    </row>
    <row r="33" spans="1:16" ht="15" customHeight="1">
      <c r="A33" s="7"/>
      <c r="B33" s="8"/>
      <c r="C33" s="8"/>
      <c r="D33" s="8"/>
      <c r="E33" s="8"/>
      <c r="F33" s="8"/>
      <c r="G33" s="8"/>
      <c r="H33" s="8"/>
      <c r="I33" s="8"/>
      <c r="J33" s="8"/>
      <c r="K33" s="8"/>
      <c r="L33" s="8"/>
      <c r="M33" s="8"/>
      <c r="N33" s="8"/>
      <c r="O33" s="8"/>
      <c r="P33" s="9"/>
    </row>
    <row r="34" spans="1:16" ht="15" customHeight="1">
      <c r="A34" s="7"/>
      <c r="B34" s="8"/>
      <c r="C34" s="8"/>
      <c r="D34" s="8"/>
      <c r="E34" s="8"/>
      <c r="F34" s="8"/>
      <c r="G34" s="8"/>
      <c r="H34" s="8"/>
      <c r="I34" s="8"/>
      <c r="J34" s="8"/>
      <c r="K34" s="8"/>
      <c r="L34" s="8"/>
      <c r="M34" s="8"/>
      <c r="N34" s="8"/>
      <c r="O34" s="8"/>
      <c r="P34" s="9"/>
    </row>
    <row r="35" spans="1:16" ht="15" customHeight="1">
      <c r="A35" s="7"/>
      <c r="B35" s="8"/>
      <c r="C35" s="8"/>
      <c r="D35" s="8"/>
      <c r="E35" s="8"/>
      <c r="F35" s="8"/>
      <c r="G35" s="8"/>
      <c r="H35" s="8"/>
      <c r="I35" s="8"/>
      <c r="J35" s="8"/>
      <c r="K35" s="8"/>
      <c r="L35" s="8"/>
      <c r="M35" s="8"/>
      <c r="N35" s="8"/>
      <c r="O35" s="8"/>
      <c r="P35" s="9"/>
    </row>
    <row r="36" spans="1:16" ht="15" customHeight="1">
      <c r="A36" s="7"/>
      <c r="B36" s="8"/>
      <c r="C36" s="8"/>
      <c r="D36" s="8"/>
      <c r="E36" s="8"/>
      <c r="F36" s="8"/>
      <c r="G36" s="8"/>
      <c r="H36" s="8"/>
      <c r="I36" s="8"/>
      <c r="J36" s="8"/>
      <c r="K36" s="8"/>
      <c r="L36" s="8"/>
      <c r="M36" s="8"/>
      <c r="N36" s="8"/>
      <c r="O36" s="8"/>
      <c r="P36" s="9"/>
    </row>
    <row r="37" spans="1:16" ht="15" customHeight="1">
      <c r="A37" s="7"/>
      <c r="B37" s="8"/>
      <c r="C37" s="8"/>
      <c r="D37" s="8"/>
      <c r="E37" s="8"/>
      <c r="F37" s="8"/>
      <c r="G37" s="8"/>
      <c r="H37" s="8"/>
      <c r="I37" s="8"/>
      <c r="J37" s="8"/>
      <c r="K37" s="8"/>
      <c r="L37" s="8"/>
      <c r="M37" s="8"/>
      <c r="N37" s="8"/>
      <c r="O37" s="8"/>
      <c r="P37" s="9"/>
    </row>
    <row r="38" spans="1:16" ht="15" customHeight="1">
      <c r="A38" s="7"/>
      <c r="B38" s="8"/>
      <c r="C38" s="8"/>
      <c r="D38" s="8"/>
      <c r="E38" s="8"/>
      <c r="F38" s="8"/>
      <c r="G38" s="8"/>
      <c r="H38" s="8"/>
      <c r="I38" s="8"/>
      <c r="J38" s="8"/>
      <c r="K38" s="8"/>
      <c r="L38" s="8"/>
      <c r="M38" s="8"/>
      <c r="N38" s="8"/>
      <c r="O38" s="8"/>
      <c r="P38" s="9"/>
    </row>
    <row r="39" spans="1:16" ht="15" customHeight="1">
      <c r="A39" s="7"/>
      <c r="B39" s="8"/>
      <c r="C39" s="8"/>
      <c r="D39" s="8"/>
      <c r="E39" s="8"/>
      <c r="F39" s="8"/>
      <c r="G39" s="8"/>
      <c r="H39" s="8"/>
      <c r="I39" s="8"/>
      <c r="J39" s="8"/>
      <c r="K39" s="8"/>
      <c r="L39" s="8"/>
      <c r="M39" s="8"/>
      <c r="N39" s="8"/>
      <c r="O39" s="8"/>
      <c r="P39" s="9"/>
    </row>
    <row r="40" spans="1:16" ht="15" customHeight="1">
      <c r="A40" s="7"/>
      <c r="B40" s="8"/>
      <c r="C40" s="8"/>
      <c r="D40" s="8"/>
      <c r="E40" s="8"/>
      <c r="F40" s="8"/>
      <c r="G40" s="8"/>
      <c r="H40" s="8"/>
      <c r="I40" s="8"/>
      <c r="J40" s="8"/>
      <c r="K40" s="8"/>
      <c r="L40" s="8"/>
      <c r="M40" s="8"/>
      <c r="N40" s="8"/>
      <c r="O40" s="8"/>
      <c r="P40" s="9"/>
    </row>
    <row r="41" spans="1:16" ht="15" customHeight="1">
      <c r="A41" s="7"/>
      <c r="B41" s="8"/>
      <c r="C41" s="8"/>
      <c r="D41" s="8"/>
      <c r="E41" s="8"/>
      <c r="F41" s="8"/>
      <c r="G41" s="8"/>
      <c r="H41" s="8"/>
      <c r="I41" s="8"/>
      <c r="J41" s="8"/>
      <c r="K41" s="8"/>
      <c r="L41" s="8"/>
      <c r="M41" s="8"/>
      <c r="N41" s="8"/>
      <c r="O41" s="8"/>
      <c r="P41" s="9"/>
    </row>
    <row r="42" spans="1:16" ht="15" customHeight="1">
      <c r="A42" s="7"/>
      <c r="B42" s="8"/>
      <c r="C42" s="8"/>
      <c r="D42" s="8"/>
      <c r="E42" s="8"/>
      <c r="F42" s="8"/>
      <c r="G42" s="8"/>
      <c r="H42" s="8"/>
      <c r="I42" s="8"/>
      <c r="J42" s="8"/>
      <c r="K42" s="8"/>
      <c r="L42" s="8"/>
      <c r="M42" s="8"/>
      <c r="N42" s="8"/>
      <c r="O42" s="8"/>
      <c r="P42" s="9"/>
    </row>
    <row r="43" spans="1:16" ht="15" customHeight="1">
      <c r="A43" s="7"/>
      <c r="B43" s="8"/>
      <c r="C43" s="8"/>
      <c r="D43" s="8"/>
      <c r="E43" s="8"/>
      <c r="F43" s="8"/>
      <c r="G43" s="8"/>
      <c r="H43" s="8"/>
      <c r="I43" s="8"/>
      <c r="J43" s="8"/>
      <c r="K43" s="8"/>
      <c r="L43" s="8"/>
      <c r="M43" s="8"/>
      <c r="N43" s="8"/>
      <c r="O43" s="8"/>
      <c r="P43" s="9"/>
    </row>
    <row r="44" spans="1:16" ht="15" customHeight="1">
      <c r="A44" s="7"/>
      <c r="B44" s="8"/>
      <c r="C44" s="8"/>
      <c r="D44" s="8"/>
      <c r="E44" s="8"/>
      <c r="F44" s="8"/>
      <c r="G44" s="8"/>
      <c r="H44" s="8"/>
      <c r="I44" s="8"/>
      <c r="J44" s="8"/>
      <c r="K44" s="8"/>
      <c r="L44" s="8"/>
      <c r="M44" s="8"/>
      <c r="N44" s="8"/>
      <c r="O44" s="8"/>
      <c r="P44" s="9"/>
    </row>
    <row r="45" spans="1:16" ht="15" customHeight="1">
      <c r="A45" s="7"/>
      <c r="B45" s="8"/>
      <c r="C45" s="8"/>
      <c r="D45" s="8"/>
      <c r="E45" s="8"/>
      <c r="F45" s="8"/>
      <c r="G45" s="8"/>
      <c r="H45" s="8"/>
      <c r="I45" s="8"/>
      <c r="J45" s="8"/>
      <c r="K45" s="8"/>
      <c r="L45" s="8"/>
      <c r="M45" s="8"/>
      <c r="N45" s="8"/>
      <c r="O45" s="8"/>
      <c r="P45" s="9"/>
    </row>
    <row r="46" spans="1:16" ht="15" customHeight="1">
      <c r="A46" s="7"/>
      <c r="B46" s="8"/>
      <c r="C46" s="8"/>
      <c r="D46" s="8"/>
      <c r="E46" s="8"/>
      <c r="F46" s="8"/>
      <c r="G46" s="8"/>
      <c r="H46" s="8"/>
      <c r="I46" s="8"/>
      <c r="J46" s="8"/>
      <c r="K46" s="8"/>
      <c r="L46" s="8"/>
      <c r="M46" s="8"/>
      <c r="N46" s="8"/>
      <c r="O46" s="8"/>
      <c r="P46" s="9"/>
    </row>
    <row r="47" spans="1:16" ht="15" customHeight="1">
      <c r="A47" s="7"/>
      <c r="B47" s="8"/>
      <c r="C47" s="8"/>
      <c r="D47" s="8"/>
      <c r="E47" s="8"/>
      <c r="F47" s="8"/>
      <c r="G47" s="8"/>
      <c r="H47" s="8"/>
      <c r="I47" s="8"/>
      <c r="J47" s="8"/>
      <c r="K47" s="8"/>
      <c r="L47" s="8"/>
      <c r="M47" s="8"/>
      <c r="N47" s="8"/>
      <c r="O47" s="8"/>
      <c r="P47" s="9"/>
    </row>
    <row r="48" spans="1:16" ht="15" customHeight="1">
      <c r="A48" s="7"/>
      <c r="B48" s="8"/>
      <c r="C48" s="8"/>
      <c r="D48" s="8"/>
      <c r="E48" s="8"/>
      <c r="F48" s="8"/>
      <c r="G48" s="8"/>
      <c r="H48" s="8"/>
      <c r="I48" s="8"/>
      <c r="J48" s="8"/>
      <c r="K48" s="8"/>
      <c r="L48" s="8"/>
      <c r="M48" s="8"/>
      <c r="N48" s="8"/>
      <c r="O48" s="8"/>
      <c r="P48" s="9"/>
    </row>
    <row r="49" spans="1:16" ht="15" customHeight="1">
      <c r="A49" s="7"/>
      <c r="B49" s="8"/>
      <c r="C49" s="8"/>
      <c r="D49" s="8"/>
      <c r="E49" s="8"/>
      <c r="F49" s="8"/>
      <c r="G49" s="8"/>
      <c r="H49" s="8"/>
      <c r="I49" s="8"/>
      <c r="J49" s="8"/>
      <c r="K49" s="8"/>
      <c r="L49" s="8"/>
      <c r="M49" s="8"/>
      <c r="N49" s="8"/>
      <c r="O49" s="8"/>
      <c r="P49" s="9"/>
    </row>
    <row r="50" spans="1:16" ht="15" customHeight="1">
      <c r="A50" s="7"/>
      <c r="B50" s="8"/>
      <c r="C50" s="8"/>
      <c r="D50" s="8"/>
      <c r="E50" s="8"/>
      <c r="F50" s="8"/>
      <c r="G50" s="8"/>
      <c r="H50" s="8"/>
      <c r="I50" s="8"/>
      <c r="J50" s="8"/>
      <c r="K50" s="8"/>
      <c r="L50" s="8"/>
      <c r="M50" s="8"/>
      <c r="N50" s="8"/>
      <c r="O50" s="8"/>
      <c r="P50" s="9"/>
    </row>
    <row r="51" spans="1:16" ht="15" customHeight="1">
      <c r="A51" s="7"/>
      <c r="B51" s="8"/>
      <c r="C51" s="8"/>
      <c r="D51" s="8"/>
      <c r="E51" s="8"/>
      <c r="F51" s="8"/>
      <c r="G51" s="8"/>
      <c r="H51" s="8"/>
      <c r="I51" s="8"/>
      <c r="J51" s="8"/>
      <c r="K51" s="8"/>
      <c r="L51" s="8"/>
      <c r="M51" s="8"/>
      <c r="N51" s="8"/>
      <c r="O51" s="8"/>
      <c r="P51" s="9"/>
    </row>
    <row r="52" spans="1:16" ht="15" customHeight="1">
      <c r="A52" s="7"/>
      <c r="B52" s="8"/>
      <c r="C52" s="8"/>
      <c r="D52" s="8"/>
      <c r="E52" s="8"/>
      <c r="F52" s="8"/>
      <c r="G52" s="8"/>
      <c r="H52" s="8"/>
      <c r="I52" s="8"/>
      <c r="J52" s="8"/>
      <c r="K52" s="8"/>
      <c r="L52" s="8"/>
      <c r="M52" s="8"/>
      <c r="N52" s="8"/>
      <c r="O52" s="8"/>
      <c r="P52" s="9"/>
    </row>
    <row r="53" spans="1:16" ht="15" customHeight="1">
      <c r="A53" s="10"/>
      <c r="B53" s="11"/>
      <c r="C53" s="11"/>
      <c r="D53" s="11"/>
      <c r="E53" s="11"/>
      <c r="F53" s="11"/>
      <c r="G53" s="11"/>
      <c r="H53" s="11"/>
      <c r="I53" s="11"/>
      <c r="J53" s="11"/>
      <c r="K53" s="11"/>
      <c r="L53" s="11"/>
      <c r="M53" s="11"/>
      <c r="N53" s="11"/>
      <c r="O53" s="11"/>
      <c r="P53" s="12"/>
    </row>
  </sheetData>
  <mergeCells count="6">
    <mergeCell ref="A1:C3"/>
    <mergeCell ref="D1:M1"/>
    <mergeCell ref="N1:P1"/>
    <mergeCell ref="D2:M3"/>
    <mergeCell ref="N2:P2"/>
    <mergeCell ref="N3:P3"/>
  </mergeCells>
  <pageMargins left="0.19685" right="0.19685" top="0.748031" bottom="0.748031" header="0.31496099999999999" footer="0.31496099999999999"/>
  <pageSetup orientation="portrait"/>
  <headerFooter>
    <oddFooter>&amp;C&amp;"Helvetica Neue,Regular"&amp;12&amp;K000000&amp;P</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43"/>
  <sheetViews>
    <sheetView showGridLines="0" workbookViewId="0"/>
  </sheetViews>
  <sheetFormatPr baseColWidth="10" defaultColWidth="11.42578125" defaultRowHeight="14.25" customHeight="1"/>
  <cols>
    <col min="1" max="1" width="57.42578125" style="1" customWidth="1"/>
    <col min="2" max="2" width="51.42578125" style="1" customWidth="1"/>
    <col min="3" max="3" width="51.7109375" style="1" customWidth="1"/>
    <col min="4" max="5" width="18.140625" style="1" customWidth="1"/>
    <col min="6" max="6" width="19.42578125" style="1" customWidth="1"/>
    <col min="7" max="7" width="20.7109375" style="1" customWidth="1"/>
    <col min="8" max="9" width="11.42578125" style="1" customWidth="1"/>
    <col min="10" max="16384" width="11.42578125" style="1"/>
  </cols>
  <sheetData>
    <row r="1" spans="1:8" ht="14.25" customHeight="1">
      <c r="A1" s="33"/>
      <c r="B1" s="34"/>
      <c r="C1" s="35"/>
      <c r="D1" s="35"/>
      <c r="E1" s="35"/>
      <c r="F1" s="35"/>
      <c r="G1" s="35"/>
      <c r="H1" s="36"/>
    </row>
    <row r="2" spans="1:8" ht="14.25" customHeight="1">
      <c r="A2" s="27"/>
      <c r="B2" s="34"/>
      <c r="C2" s="28"/>
      <c r="D2" s="28"/>
      <c r="E2" s="28"/>
      <c r="F2" s="28"/>
      <c r="G2" s="28"/>
      <c r="H2" s="29"/>
    </row>
    <row r="3" spans="1:8" ht="14.25" customHeight="1">
      <c r="A3" s="27"/>
      <c r="B3" s="34"/>
      <c r="C3" s="28"/>
      <c r="D3" s="28"/>
      <c r="E3" s="28"/>
      <c r="F3" s="28"/>
      <c r="G3" s="28"/>
      <c r="H3" s="29"/>
    </row>
    <row r="4" spans="1:8" ht="14.25" customHeight="1">
      <c r="A4" s="27"/>
      <c r="B4" s="34"/>
      <c r="C4" s="28"/>
      <c r="D4" s="28"/>
      <c r="E4" s="28"/>
      <c r="F4" s="28"/>
      <c r="G4" s="28"/>
      <c r="H4" s="29"/>
    </row>
    <row r="5" spans="1:8" ht="14.25" customHeight="1">
      <c r="A5" s="27"/>
      <c r="B5" s="34"/>
      <c r="C5" s="28"/>
      <c r="D5" s="28"/>
      <c r="E5" s="28"/>
      <c r="F5" s="28"/>
      <c r="G5" s="28"/>
      <c r="H5" s="29"/>
    </row>
    <row r="6" spans="1:8" ht="14.25" customHeight="1">
      <c r="A6" s="27"/>
      <c r="B6" s="34"/>
      <c r="C6" s="28"/>
      <c r="D6" s="28"/>
      <c r="E6" s="28"/>
      <c r="F6" s="28"/>
      <c r="G6" s="28"/>
      <c r="H6" s="29"/>
    </row>
    <row r="7" spans="1:8" ht="14.25" customHeight="1">
      <c r="A7" s="27"/>
      <c r="B7" s="34"/>
      <c r="C7" s="28"/>
      <c r="D7" s="28"/>
      <c r="E7" s="28"/>
      <c r="F7" s="28"/>
      <c r="G7" s="28"/>
      <c r="H7" s="29"/>
    </row>
    <row r="8" spans="1:8" ht="14.25" customHeight="1">
      <c r="A8" s="27"/>
      <c r="B8" s="34"/>
      <c r="C8" s="28"/>
      <c r="D8" s="28"/>
      <c r="E8" s="28"/>
      <c r="F8" s="28"/>
      <c r="G8" s="28"/>
      <c r="H8" s="29"/>
    </row>
    <row r="9" spans="1:8" ht="14.25" customHeight="1">
      <c r="A9" s="27"/>
      <c r="B9" s="34"/>
      <c r="C9" s="28"/>
      <c r="D9" s="28"/>
      <c r="E9" s="28"/>
      <c r="F9" s="28"/>
      <c r="G9" s="28"/>
      <c r="H9" s="37"/>
    </row>
    <row r="10" spans="1:8" ht="14.25" customHeight="1">
      <c r="A10" s="27"/>
      <c r="B10" s="35"/>
      <c r="C10" s="28"/>
      <c r="D10" s="28"/>
      <c r="E10" s="28"/>
      <c r="F10" s="28"/>
      <c r="G10" s="28"/>
      <c r="H10" s="29"/>
    </row>
    <row r="11" spans="1:8" ht="28.5" customHeight="1">
      <c r="A11" s="453" t="s">
        <v>15</v>
      </c>
      <c r="B11" s="454"/>
      <c r="C11" s="454"/>
      <c r="D11" s="454"/>
      <c r="E11" s="454"/>
      <c r="F11" s="454"/>
      <c r="G11" s="454"/>
      <c r="H11" s="29"/>
    </row>
    <row r="12" spans="1:8" ht="31.5" customHeight="1">
      <c r="A12" s="38"/>
      <c r="B12" s="39"/>
      <c r="C12" s="39"/>
      <c r="D12" s="40"/>
      <c r="E12" s="40"/>
      <c r="F12" s="40"/>
      <c r="G12" s="41"/>
      <c r="H12" s="29"/>
    </row>
    <row r="13" spans="1:8" ht="23.25" customHeight="1">
      <c r="A13" s="461" t="s">
        <v>16</v>
      </c>
      <c r="B13" s="463" t="s">
        <v>17</v>
      </c>
      <c r="C13" s="455" t="s">
        <v>18</v>
      </c>
      <c r="D13" s="465" t="s">
        <v>19</v>
      </c>
      <c r="E13" s="466"/>
      <c r="F13" s="466"/>
      <c r="G13" s="467"/>
      <c r="H13" s="42"/>
    </row>
    <row r="14" spans="1:8" ht="23.25" customHeight="1">
      <c r="A14" s="462"/>
      <c r="B14" s="464"/>
      <c r="C14" s="456"/>
      <c r="D14" s="43">
        <v>2025</v>
      </c>
      <c r="E14" s="44">
        <v>2026</v>
      </c>
      <c r="F14" s="44">
        <v>2027</v>
      </c>
      <c r="G14" s="45">
        <v>2028</v>
      </c>
      <c r="H14" s="42"/>
    </row>
    <row r="15" spans="1:8" ht="48.75" customHeight="1">
      <c r="A15" s="470" t="s">
        <v>20</v>
      </c>
      <c r="B15" s="47" t="s">
        <v>21</v>
      </c>
      <c r="C15" s="48" t="s">
        <v>22</v>
      </c>
      <c r="D15" s="49" t="s">
        <v>23</v>
      </c>
      <c r="E15" s="49" t="s">
        <v>23</v>
      </c>
      <c r="F15" s="49" t="s">
        <v>23</v>
      </c>
      <c r="G15" s="49" t="s">
        <v>23</v>
      </c>
      <c r="H15" s="50">
        <v>1</v>
      </c>
    </row>
    <row r="16" spans="1:8" ht="72.75" customHeight="1">
      <c r="A16" s="471"/>
      <c r="B16" s="51" t="s">
        <v>24</v>
      </c>
      <c r="C16" s="49" t="s">
        <v>25</v>
      </c>
      <c r="D16" s="49" t="s">
        <v>26</v>
      </c>
      <c r="E16" s="49" t="s">
        <v>26</v>
      </c>
      <c r="F16" s="49" t="s">
        <v>26</v>
      </c>
      <c r="G16" s="49" t="s">
        <v>26</v>
      </c>
      <c r="H16" s="50">
        <v>2</v>
      </c>
    </row>
    <row r="17" spans="1:8" ht="96.75" customHeight="1">
      <c r="A17" s="471"/>
      <c r="B17" s="51" t="s">
        <v>27</v>
      </c>
      <c r="C17" s="49" t="s">
        <v>28</v>
      </c>
      <c r="D17" s="49" t="s">
        <v>29</v>
      </c>
      <c r="E17" s="49" t="s">
        <v>29</v>
      </c>
      <c r="F17" s="49" t="s">
        <v>29</v>
      </c>
      <c r="G17" s="49" t="s">
        <v>29</v>
      </c>
      <c r="H17" s="50">
        <v>3</v>
      </c>
    </row>
    <row r="18" spans="1:8" ht="96.75" customHeight="1">
      <c r="A18" s="471"/>
      <c r="B18" s="51" t="s">
        <v>30</v>
      </c>
      <c r="C18" s="49" t="s">
        <v>31</v>
      </c>
      <c r="D18" s="49" t="s">
        <v>32</v>
      </c>
      <c r="E18" s="49" t="s">
        <v>32</v>
      </c>
      <c r="F18" s="49" t="s">
        <v>32</v>
      </c>
      <c r="G18" s="49" t="s">
        <v>32</v>
      </c>
      <c r="H18" s="52"/>
    </row>
    <row r="19" spans="1:8" ht="120.75" customHeight="1">
      <c r="A19" s="471"/>
      <c r="B19" s="51" t="s">
        <v>33</v>
      </c>
      <c r="C19" s="49" t="s">
        <v>34</v>
      </c>
      <c r="D19" s="49" t="s">
        <v>35</v>
      </c>
      <c r="E19" s="49" t="s">
        <v>35</v>
      </c>
      <c r="F19" s="49" t="s">
        <v>35</v>
      </c>
      <c r="G19" s="49" t="s">
        <v>35</v>
      </c>
      <c r="H19" s="52"/>
    </row>
    <row r="20" spans="1:8" ht="120.75" customHeight="1">
      <c r="A20" s="471"/>
      <c r="B20" s="51" t="s">
        <v>36</v>
      </c>
      <c r="C20" s="49" t="s">
        <v>37</v>
      </c>
      <c r="D20" s="53" t="s">
        <v>38</v>
      </c>
      <c r="E20" s="53" t="s">
        <v>38</v>
      </c>
      <c r="F20" s="53" t="s">
        <v>38</v>
      </c>
      <c r="G20" s="53" t="s">
        <v>38</v>
      </c>
      <c r="H20" s="52"/>
    </row>
    <row r="21" spans="1:8" ht="72" customHeight="1">
      <c r="A21" s="471"/>
      <c r="B21" s="54" t="s">
        <v>39</v>
      </c>
      <c r="C21" s="55" t="s">
        <v>40</v>
      </c>
      <c r="D21" s="56" t="s">
        <v>41</v>
      </c>
      <c r="E21" s="56" t="s">
        <v>41</v>
      </c>
      <c r="F21" s="56" t="s">
        <v>41</v>
      </c>
      <c r="G21" s="56" t="s">
        <v>41</v>
      </c>
      <c r="H21" s="52"/>
    </row>
    <row r="22" spans="1:8" ht="96" customHeight="1">
      <c r="A22" s="470" t="s">
        <v>42</v>
      </c>
      <c r="B22" s="57" t="s">
        <v>43</v>
      </c>
      <c r="C22" s="57" t="s">
        <v>44</v>
      </c>
      <c r="D22" s="58">
        <v>1</v>
      </c>
      <c r="E22" s="58">
        <v>1</v>
      </c>
      <c r="F22" s="58">
        <v>1</v>
      </c>
      <c r="G22" s="58">
        <v>1</v>
      </c>
      <c r="H22" s="59"/>
    </row>
    <row r="23" spans="1:8" ht="72" customHeight="1">
      <c r="A23" s="471"/>
      <c r="B23" s="57" t="s">
        <v>45</v>
      </c>
      <c r="C23" s="57" t="s">
        <v>46</v>
      </c>
      <c r="D23" s="58">
        <v>1</v>
      </c>
      <c r="E23" s="58">
        <v>1</v>
      </c>
      <c r="F23" s="58">
        <v>1</v>
      </c>
      <c r="G23" s="58">
        <v>1</v>
      </c>
      <c r="H23" s="59"/>
    </row>
    <row r="24" spans="1:8" ht="48" customHeight="1">
      <c r="A24" s="472" t="s">
        <v>47</v>
      </c>
      <c r="B24" s="57" t="s">
        <v>48</v>
      </c>
      <c r="C24" s="57" t="s">
        <v>49</v>
      </c>
      <c r="D24" s="58">
        <v>0</v>
      </c>
      <c r="E24" s="58">
        <v>0</v>
      </c>
      <c r="F24" s="58">
        <v>0</v>
      </c>
      <c r="G24" s="58">
        <v>0</v>
      </c>
      <c r="H24" s="59"/>
    </row>
    <row r="25" spans="1:8" ht="96" customHeight="1">
      <c r="A25" s="473"/>
      <c r="B25" s="57" t="s">
        <v>50</v>
      </c>
      <c r="C25" s="57" t="s">
        <v>51</v>
      </c>
      <c r="D25" s="57" t="s">
        <v>52</v>
      </c>
      <c r="E25" s="57" t="s">
        <v>52</v>
      </c>
      <c r="F25" s="57" t="s">
        <v>52</v>
      </c>
      <c r="G25" s="57" t="s">
        <v>52</v>
      </c>
      <c r="H25" s="59"/>
    </row>
    <row r="26" spans="1:8" ht="72" customHeight="1">
      <c r="A26" s="473"/>
      <c r="B26" s="57" t="s">
        <v>53</v>
      </c>
      <c r="C26" s="57" t="s">
        <v>54</v>
      </c>
      <c r="D26" s="57" t="s">
        <v>55</v>
      </c>
      <c r="E26" s="57" t="s">
        <v>55</v>
      </c>
      <c r="F26" s="57" t="s">
        <v>55</v>
      </c>
      <c r="G26" s="57" t="s">
        <v>55</v>
      </c>
      <c r="H26" s="59"/>
    </row>
    <row r="27" spans="1:8" ht="120" customHeight="1">
      <c r="A27" s="473"/>
      <c r="B27" s="57" t="s">
        <v>56</v>
      </c>
      <c r="C27" s="57" t="s">
        <v>57</v>
      </c>
      <c r="D27" s="57" t="s">
        <v>58</v>
      </c>
      <c r="E27" s="57" t="s">
        <v>58</v>
      </c>
      <c r="F27" s="57" t="s">
        <v>58</v>
      </c>
      <c r="G27" s="57" t="s">
        <v>58</v>
      </c>
      <c r="H27" s="59"/>
    </row>
    <row r="28" spans="1:8" ht="48.75" customHeight="1">
      <c r="A28" s="473"/>
      <c r="B28" s="57" t="s">
        <v>59</v>
      </c>
      <c r="C28" s="60" t="s">
        <v>60</v>
      </c>
      <c r="D28" s="57" t="s">
        <v>61</v>
      </c>
      <c r="E28" s="57" t="s">
        <v>62</v>
      </c>
      <c r="F28" s="57" t="s">
        <v>63</v>
      </c>
      <c r="G28" s="57" t="s">
        <v>61</v>
      </c>
      <c r="H28" s="59"/>
    </row>
    <row r="29" spans="1:8" ht="120.75" customHeight="1">
      <c r="A29" s="473"/>
      <c r="B29" s="61" t="s">
        <v>64</v>
      </c>
      <c r="C29" s="62" t="s">
        <v>60</v>
      </c>
      <c r="D29" s="57" t="s">
        <v>65</v>
      </c>
      <c r="E29" s="57" t="s">
        <v>66</v>
      </c>
      <c r="F29" s="57" t="s">
        <v>67</v>
      </c>
      <c r="G29" s="57" t="s">
        <v>66</v>
      </c>
      <c r="H29" s="59"/>
    </row>
    <row r="30" spans="1:8" ht="120" customHeight="1">
      <c r="A30" s="474"/>
      <c r="B30" s="57" t="s">
        <v>68</v>
      </c>
      <c r="C30" s="57" t="s">
        <v>69</v>
      </c>
      <c r="D30" s="63">
        <v>1</v>
      </c>
      <c r="E30" s="63">
        <v>1</v>
      </c>
      <c r="F30" s="63">
        <v>1</v>
      </c>
      <c r="G30" s="63">
        <v>1</v>
      </c>
      <c r="H30" s="59"/>
    </row>
    <row r="31" spans="1:8" ht="144" customHeight="1">
      <c r="A31" s="46" t="s">
        <v>70</v>
      </c>
      <c r="B31" s="64" t="s">
        <v>71</v>
      </c>
      <c r="C31" s="57" t="s">
        <v>72</v>
      </c>
      <c r="D31" s="65">
        <v>1</v>
      </c>
      <c r="E31" s="65">
        <v>1</v>
      </c>
      <c r="F31" s="65">
        <v>1</v>
      </c>
      <c r="G31" s="65">
        <v>1</v>
      </c>
      <c r="H31" s="59"/>
    </row>
    <row r="32" spans="1:8" ht="17.100000000000001" customHeight="1">
      <c r="A32" s="66"/>
      <c r="B32" s="67"/>
      <c r="C32" s="68"/>
      <c r="D32" s="69"/>
      <c r="E32" s="69"/>
      <c r="F32" s="69"/>
      <c r="G32" s="70"/>
      <c r="H32" s="29"/>
    </row>
    <row r="33" spans="1:8" ht="17.100000000000001" customHeight="1">
      <c r="A33" s="71"/>
      <c r="B33" s="72"/>
      <c r="C33" s="73"/>
      <c r="D33" s="74"/>
      <c r="E33" s="74"/>
      <c r="F33" s="74"/>
      <c r="G33" s="75"/>
      <c r="H33" s="29"/>
    </row>
    <row r="34" spans="1:8" ht="20.25" customHeight="1">
      <c r="A34" s="76"/>
      <c r="B34" s="72"/>
      <c r="C34" s="73"/>
      <c r="D34" s="77"/>
      <c r="E34" s="77"/>
      <c r="F34" s="77"/>
      <c r="G34" s="78"/>
      <c r="H34" s="29"/>
    </row>
    <row r="35" spans="1:8" ht="20.25" customHeight="1">
      <c r="A35" s="76"/>
      <c r="B35" s="72"/>
      <c r="C35" s="73"/>
      <c r="D35" s="79"/>
      <c r="E35" s="79"/>
      <c r="F35" s="79"/>
      <c r="G35" s="80"/>
      <c r="H35" s="29"/>
    </row>
    <row r="36" spans="1:8" ht="15" customHeight="1">
      <c r="A36" s="468"/>
      <c r="B36" s="72"/>
      <c r="C36" s="73"/>
      <c r="D36" s="81"/>
      <c r="E36" s="81"/>
      <c r="F36" s="81"/>
      <c r="G36" s="82"/>
      <c r="H36" s="29"/>
    </row>
    <row r="37" spans="1:8" ht="15" customHeight="1">
      <c r="A37" s="468"/>
      <c r="B37" s="72"/>
      <c r="C37" s="73"/>
      <c r="D37" s="77"/>
      <c r="E37" s="77"/>
      <c r="F37" s="77"/>
      <c r="G37" s="78"/>
      <c r="H37" s="29"/>
    </row>
    <row r="38" spans="1:8" ht="15" customHeight="1">
      <c r="A38" s="468"/>
      <c r="B38" s="72"/>
      <c r="C38" s="73"/>
      <c r="D38" s="77"/>
      <c r="E38" s="77"/>
      <c r="F38" s="77"/>
      <c r="G38" s="78"/>
      <c r="H38" s="29"/>
    </row>
    <row r="39" spans="1:8" ht="15" customHeight="1">
      <c r="A39" s="469"/>
      <c r="B39" s="72"/>
      <c r="C39" s="83"/>
      <c r="D39" s="84"/>
      <c r="E39" s="84"/>
      <c r="F39" s="84"/>
      <c r="G39" s="85"/>
      <c r="H39" s="29"/>
    </row>
    <row r="40" spans="1:8" ht="14.25" customHeight="1">
      <c r="A40" s="27"/>
      <c r="B40" s="34"/>
      <c r="C40" s="28"/>
      <c r="D40" s="28"/>
      <c r="E40" s="28"/>
      <c r="F40" s="28"/>
      <c r="G40" s="28"/>
      <c r="H40" s="29"/>
    </row>
    <row r="41" spans="1:8" ht="14.25" customHeight="1">
      <c r="A41" s="27"/>
      <c r="B41" s="35"/>
      <c r="C41" s="28"/>
      <c r="D41" s="28"/>
      <c r="E41" s="28"/>
      <c r="F41" s="28"/>
      <c r="G41" s="28"/>
      <c r="H41" s="29"/>
    </row>
    <row r="42" spans="1:8" ht="30.75" customHeight="1">
      <c r="A42" s="457"/>
      <c r="B42" s="458"/>
      <c r="C42" s="86"/>
      <c r="D42" s="86"/>
      <c r="E42" s="86"/>
      <c r="F42" s="86"/>
      <c r="G42" s="28"/>
      <c r="H42" s="29"/>
    </row>
    <row r="43" spans="1:8" ht="15" customHeight="1">
      <c r="A43" s="459"/>
      <c r="B43" s="460"/>
      <c r="C43" s="87"/>
      <c r="D43" s="87"/>
      <c r="E43" s="87"/>
      <c r="F43" s="87"/>
      <c r="G43" s="31"/>
      <c r="H43" s="32"/>
    </row>
  </sheetData>
  <mergeCells count="11">
    <mergeCell ref="A11:G11"/>
    <mergeCell ref="C13:C14"/>
    <mergeCell ref="A42:B42"/>
    <mergeCell ref="A43:B43"/>
    <mergeCell ref="A13:A14"/>
    <mergeCell ref="B13:B14"/>
    <mergeCell ref="D13:G13"/>
    <mergeCell ref="A36:A39"/>
    <mergeCell ref="A15:A21"/>
    <mergeCell ref="A22:A23"/>
    <mergeCell ref="A24:A30"/>
  </mergeCells>
  <pageMargins left="0.19685" right="0.19685" top="0.748031" bottom="0.748031" header="0.31496099999999999" footer="0.31496099999999999"/>
  <pageSetup scale="55" orientation="landscape"/>
  <headerFooter>
    <oddFooter>&amp;C&amp;"Helvetica Neue,Regular"&amp;12&amp;K000000&amp;P</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K44"/>
  <sheetViews>
    <sheetView showGridLines="0" workbookViewId="0"/>
  </sheetViews>
  <sheetFormatPr baseColWidth="10" defaultColWidth="11.42578125" defaultRowHeight="14.25" customHeight="1"/>
  <cols>
    <col min="1" max="1" width="12.42578125" style="1" customWidth="1"/>
    <col min="2" max="2" width="32" style="1" customWidth="1"/>
    <col min="3" max="3" width="65" style="1" customWidth="1"/>
    <col min="4" max="4" width="24.42578125" style="1" customWidth="1"/>
    <col min="5" max="5" width="20.42578125" style="1" customWidth="1"/>
    <col min="6" max="6" width="19.42578125" style="1" customWidth="1"/>
    <col min="7" max="7" width="36.28515625" style="1" customWidth="1"/>
    <col min="8" max="8" width="33.7109375" style="1" customWidth="1"/>
    <col min="9" max="9" width="21" style="1" customWidth="1"/>
    <col min="10" max="10" width="24.28515625" style="1" customWidth="1"/>
    <col min="11" max="12" width="11.42578125" style="1" customWidth="1"/>
    <col min="13" max="16384" width="11.42578125" style="1"/>
  </cols>
  <sheetData>
    <row r="1" spans="1:11" ht="14.25" customHeight="1">
      <c r="A1" s="88"/>
      <c r="B1" s="35"/>
      <c r="C1" s="35"/>
      <c r="D1" s="35"/>
      <c r="E1" s="35"/>
      <c r="F1" s="35"/>
      <c r="G1" s="35"/>
      <c r="H1" s="35"/>
      <c r="I1" s="35"/>
      <c r="J1" s="35"/>
      <c r="K1" s="36"/>
    </row>
    <row r="2" spans="1:11" ht="14.25" customHeight="1">
      <c r="A2" s="27"/>
      <c r="B2" s="28"/>
      <c r="C2" s="28"/>
      <c r="D2" s="28"/>
      <c r="E2" s="28"/>
      <c r="F2" s="28"/>
      <c r="G2" s="28"/>
      <c r="H2" s="28"/>
      <c r="I2" s="28"/>
      <c r="J2" s="28"/>
      <c r="K2" s="29"/>
    </row>
    <row r="3" spans="1:11" ht="14.25" customHeight="1">
      <c r="A3" s="27"/>
      <c r="B3" s="28"/>
      <c r="C3" s="28"/>
      <c r="D3" s="28"/>
      <c r="E3" s="28"/>
      <c r="F3" s="28"/>
      <c r="G3" s="28"/>
      <c r="H3" s="28"/>
      <c r="I3" s="28"/>
      <c r="J3" s="28"/>
      <c r="K3" s="29"/>
    </row>
    <row r="4" spans="1:11" ht="14.25" customHeight="1">
      <c r="A4" s="27"/>
      <c r="B4" s="28"/>
      <c r="C4" s="28"/>
      <c r="D4" s="28"/>
      <c r="E4" s="28"/>
      <c r="F4" s="28"/>
      <c r="G4" s="28"/>
      <c r="H4" s="28"/>
      <c r="I4" s="28"/>
      <c r="J4" s="28"/>
      <c r="K4" s="29"/>
    </row>
    <row r="5" spans="1:11" ht="14.25" customHeight="1">
      <c r="A5" s="27"/>
      <c r="B5" s="28"/>
      <c r="C5" s="28"/>
      <c r="D5" s="28"/>
      <c r="E5" s="28"/>
      <c r="F5" s="28"/>
      <c r="G5" s="28"/>
      <c r="H5" s="28"/>
      <c r="I5" s="28"/>
      <c r="J5" s="28"/>
      <c r="K5" s="29"/>
    </row>
    <row r="6" spans="1:11" ht="14.25" customHeight="1">
      <c r="A6" s="27"/>
      <c r="B6" s="28"/>
      <c r="C6" s="28"/>
      <c r="D6" s="28"/>
      <c r="E6" s="28"/>
      <c r="F6" s="28"/>
      <c r="G6" s="28"/>
      <c r="H6" s="28"/>
      <c r="I6" s="28"/>
      <c r="J6" s="28"/>
      <c r="K6" s="29"/>
    </row>
    <row r="7" spans="1:11" ht="14.25" customHeight="1">
      <c r="A7" s="27"/>
      <c r="B7" s="28"/>
      <c r="C7" s="28"/>
      <c r="D7" s="28"/>
      <c r="E7" s="28"/>
      <c r="F7" s="28"/>
      <c r="G7" s="28"/>
      <c r="H7" s="28"/>
      <c r="I7" s="28"/>
      <c r="J7" s="28"/>
      <c r="K7" s="29"/>
    </row>
    <row r="8" spans="1:11" ht="14.25" customHeight="1">
      <c r="A8" s="27"/>
      <c r="B8" s="28"/>
      <c r="C8" s="28"/>
      <c r="D8" s="28"/>
      <c r="E8" s="28"/>
      <c r="F8" s="28"/>
      <c r="G8" s="28"/>
      <c r="H8" s="28"/>
      <c r="I8" s="28"/>
      <c r="J8" s="28"/>
      <c r="K8" s="29"/>
    </row>
    <row r="9" spans="1:11" ht="14.25" customHeight="1">
      <c r="A9" s="27"/>
      <c r="B9" s="28"/>
      <c r="C9" s="28"/>
      <c r="D9" s="28"/>
      <c r="E9" s="28"/>
      <c r="F9" s="28"/>
      <c r="G9" s="28"/>
      <c r="H9" s="28"/>
      <c r="I9" s="28"/>
      <c r="J9" s="28"/>
      <c r="K9" s="29"/>
    </row>
    <row r="10" spans="1:11" ht="14.25" customHeight="1">
      <c r="A10" s="27"/>
      <c r="B10" s="28"/>
      <c r="C10" s="28"/>
      <c r="D10" s="28"/>
      <c r="E10" s="28"/>
      <c r="F10" s="28"/>
      <c r="G10" s="28"/>
      <c r="H10" s="28"/>
      <c r="I10" s="28"/>
      <c r="J10" s="28"/>
      <c r="K10" s="29"/>
    </row>
    <row r="11" spans="1:11" ht="14.25" customHeight="1">
      <c r="A11" s="477" t="s">
        <v>73</v>
      </c>
      <c r="B11" s="478"/>
      <c r="C11" s="478"/>
      <c r="D11" s="478"/>
      <c r="E11" s="478"/>
      <c r="F11" s="478"/>
      <c r="G11" s="478"/>
      <c r="H11" s="478"/>
      <c r="I11" s="478"/>
      <c r="J11" s="478"/>
      <c r="K11" s="29"/>
    </row>
    <row r="12" spans="1:11" ht="15" customHeight="1">
      <c r="A12" s="479"/>
      <c r="B12" s="480"/>
      <c r="C12" s="480"/>
      <c r="D12" s="480"/>
      <c r="E12" s="480"/>
      <c r="F12" s="480"/>
      <c r="G12" s="480"/>
      <c r="H12" s="480"/>
      <c r="I12" s="480"/>
      <c r="J12" s="480"/>
      <c r="K12" s="29"/>
    </row>
    <row r="13" spans="1:11" ht="45.75" customHeight="1">
      <c r="A13" s="89" t="s">
        <v>74</v>
      </c>
      <c r="B13" s="89" t="s">
        <v>17</v>
      </c>
      <c r="C13" s="89" t="s">
        <v>75</v>
      </c>
      <c r="D13" s="89" t="s">
        <v>76</v>
      </c>
      <c r="E13" s="89" t="s">
        <v>77</v>
      </c>
      <c r="F13" s="89" t="s">
        <v>78</v>
      </c>
      <c r="G13" s="89" t="s">
        <v>79</v>
      </c>
      <c r="H13" s="89" t="s">
        <v>18</v>
      </c>
      <c r="I13" s="89" t="s">
        <v>80</v>
      </c>
      <c r="J13" s="89" t="s">
        <v>81</v>
      </c>
      <c r="K13" s="52"/>
    </row>
    <row r="14" spans="1:11" ht="176.25" customHeight="1">
      <c r="A14" s="90">
        <v>1</v>
      </c>
      <c r="B14" s="91" t="s">
        <v>82</v>
      </c>
      <c r="C14" s="92" t="s">
        <v>83</v>
      </c>
      <c r="D14" s="91" t="s">
        <v>84</v>
      </c>
      <c r="E14" s="91" t="s">
        <v>85</v>
      </c>
      <c r="F14" s="91" t="s">
        <v>86</v>
      </c>
      <c r="G14" s="93" t="s">
        <v>87</v>
      </c>
      <c r="H14" s="91" t="s">
        <v>22</v>
      </c>
      <c r="I14" s="94" t="s">
        <v>88</v>
      </c>
      <c r="J14" s="92" t="s">
        <v>89</v>
      </c>
      <c r="K14" s="52"/>
    </row>
    <row r="15" spans="1:11" ht="81.95" customHeight="1">
      <c r="A15" s="90">
        <v>2</v>
      </c>
      <c r="B15" s="91" t="s">
        <v>90</v>
      </c>
      <c r="C15" s="92" t="s">
        <v>91</v>
      </c>
      <c r="D15" s="91" t="s">
        <v>84</v>
      </c>
      <c r="E15" s="91" t="s">
        <v>85</v>
      </c>
      <c r="F15" s="95" t="s">
        <v>86</v>
      </c>
      <c r="G15" s="96" t="s">
        <v>92</v>
      </c>
      <c r="H15" s="97" t="s">
        <v>25</v>
      </c>
      <c r="I15" s="94" t="s">
        <v>88</v>
      </c>
      <c r="J15" s="92" t="s">
        <v>89</v>
      </c>
      <c r="K15" s="52"/>
    </row>
    <row r="16" spans="1:11" ht="78.75" customHeight="1">
      <c r="A16" s="90">
        <v>3</v>
      </c>
      <c r="B16" s="91" t="s">
        <v>93</v>
      </c>
      <c r="C16" s="92" t="s">
        <v>94</v>
      </c>
      <c r="D16" s="91" t="s">
        <v>84</v>
      </c>
      <c r="E16" s="91" t="s">
        <v>85</v>
      </c>
      <c r="F16" s="91" t="s">
        <v>86</v>
      </c>
      <c r="G16" s="98" t="s">
        <v>95</v>
      </c>
      <c r="H16" s="91" t="s">
        <v>28</v>
      </c>
      <c r="I16" s="94" t="s">
        <v>88</v>
      </c>
      <c r="J16" s="92" t="s">
        <v>89</v>
      </c>
      <c r="K16" s="52"/>
    </row>
    <row r="17" spans="1:11" ht="98.25" customHeight="1">
      <c r="A17" s="90">
        <v>4</v>
      </c>
      <c r="B17" s="91" t="s">
        <v>96</v>
      </c>
      <c r="C17" s="99" t="s">
        <v>97</v>
      </c>
      <c r="D17" s="91" t="s">
        <v>84</v>
      </c>
      <c r="E17" s="91" t="s">
        <v>85</v>
      </c>
      <c r="F17" s="91" t="s">
        <v>86</v>
      </c>
      <c r="G17" s="91" t="s">
        <v>98</v>
      </c>
      <c r="H17" s="91" t="s">
        <v>34</v>
      </c>
      <c r="I17" s="94" t="s">
        <v>88</v>
      </c>
      <c r="J17" s="92" t="s">
        <v>89</v>
      </c>
      <c r="K17" s="52"/>
    </row>
    <row r="18" spans="1:11" ht="98.25" customHeight="1">
      <c r="A18" s="90">
        <v>5</v>
      </c>
      <c r="B18" s="91" t="s">
        <v>33</v>
      </c>
      <c r="C18" s="99" t="s">
        <v>99</v>
      </c>
      <c r="D18" s="91" t="s">
        <v>84</v>
      </c>
      <c r="E18" s="91" t="s">
        <v>86</v>
      </c>
      <c r="F18" s="91" t="s">
        <v>86</v>
      </c>
      <c r="G18" s="91" t="s">
        <v>100</v>
      </c>
      <c r="H18" s="91" t="s">
        <v>34</v>
      </c>
      <c r="I18" s="94" t="s">
        <v>88</v>
      </c>
      <c r="J18" s="92" t="s">
        <v>89</v>
      </c>
      <c r="K18" s="52"/>
    </row>
    <row r="19" spans="1:11" ht="117.75" customHeight="1">
      <c r="A19" s="90">
        <v>6</v>
      </c>
      <c r="B19" s="91" t="s">
        <v>101</v>
      </c>
      <c r="C19" s="99" t="s">
        <v>102</v>
      </c>
      <c r="D19" s="91" t="s">
        <v>103</v>
      </c>
      <c r="E19" s="91" t="s">
        <v>104</v>
      </c>
      <c r="F19" s="100" t="s">
        <v>105</v>
      </c>
      <c r="G19" s="101"/>
      <c r="H19" s="91" t="s">
        <v>37</v>
      </c>
      <c r="I19" s="94" t="s">
        <v>106</v>
      </c>
      <c r="J19" s="91" t="s">
        <v>107</v>
      </c>
      <c r="K19" s="52"/>
    </row>
    <row r="20" spans="1:11" ht="98.25" customHeight="1">
      <c r="A20" s="90">
        <v>7</v>
      </c>
      <c r="B20" s="91" t="s">
        <v>39</v>
      </c>
      <c r="C20" s="92" t="s">
        <v>108</v>
      </c>
      <c r="D20" s="91" t="s">
        <v>103</v>
      </c>
      <c r="E20" s="91" t="s">
        <v>104</v>
      </c>
      <c r="F20" s="100" t="s">
        <v>105</v>
      </c>
      <c r="G20" s="91" t="s">
        <v>109</v>
      </c>
      <c r="H20" s="91" t="s">
        <v>110</v>
      </c>
      <c r="I20" s="94" t="s">
        <v>111</v>
      </c>
      <c r="J20" s="91" t="s">
        <v>112</v>
      </c>
      <c r="K20" s="52"/>
    </row>
    <row r="21" spans="1:11" ht="30.75" customHeight="1">
      <c r="A21" s="481" t="s">
        <v>113</v>
      </c>
      <c r="B21" s="482"/>
      <c r="C21" s="482"/>
      <c r="D21" s="482"/>
      <c r="E21" s="482"/>
      <c r="F21" s="482"/>
      <c r="G21" s="482"/>
      <c r="H21" s="482"/>
      <c r="I21" s="482"/>
      <c r="J21" s="483"/>
      <c r="K21" s="52"/>
    </row>
    <row r="22" spans="1:11" ht="45.75" customHeight="1">
      <c r="A22" s="102" t="s">
        <v>74</v>
      </c>
      <c r="B22" s="102" t="s">
        <v>17</v>
      </c>
      <c r="C22" s="102" t="s">
        <v>75</v>
      </c>
      <c r="D22" s="102" t="s">
        <v>76</v>
      </c>
      <c r="E22" s="102" t="s">
        <v>77</v>
      </c>
      <c r="F22" s="102" t="s">
        <v>78</v>
      </c>
      <c r="G22" s="102" t="s">
        <v>79</v>
      </c>
      <c r="H22" s="103" t="s">
        <v>18</v>
      </c>
      <c r="I22" s="102" t="s">
        <v>80</v>
      </c>
      <c r="J22" s="102" t="s">
        <v>81</v>
      </c>
      <c r="K22" s="52"/>
    </row>
    <row r="23" spans="1:11" ht="117.75" customHeight="1">
      <c r="A23" s="104">
        <v>8</v>
      </c>
      <c r="B23" s="91" t="s">
        <v>43</v>
      </c>
      <c r="C23" s="92" t="s">
        <v>114</v>
      </c>
      <c r="D23" s="91" t="s">
        <v>103</v>
      </c>
      <c r="E23" s="91" t="s">
        <v>104</v>
      </c>
      <c r="F23" s="100" t="s">
        <v>115</v>
      </c>
      <c r="G23" s="105" t="s">
        <v>116</v>
      </c>
      <c r="H23" s="106" t="s">
        <v>44</v>
      </c>
      <c r="I23" s="107"/>
      <c r="J23" s="91" t="s">
        <v>117</v>
      </c>
      <c r="K23" s="52"/>
    </row>
    <row r="24" spans="1:11" ht="102" customHeight="1">
      <c r="A24" s="104">
        <v>9</v>
      </c>
      <c r="B24" s="91" t="s">
        <v>45</v>
      </c>
      <c r="C24" s="92" t="s">
        <v>118</v>
      </c>
      <c r="D24" s="91" t="s">
        <v>103</v>
      </c>
      <c r="E24" s="91" t="s">
        <v>104</v>
      </c>
      <c r="F24" s="100" t="s">
        <v>115</v>
      </c>
      <c r="G24" s="105" t="s">
        <v>119</v>
      </c>
      <c r="H24" s="108" t="s">
        <v>46</v>
      </c>
      <c r="I24" s="94" t="s">
        <v>120</v>
      </c>
      <c r="J24" s="109" t="s">
        <v>121</v>
      </c>
      <c r="K24" s="52"/>
    </row>
    <row r="25" spans="1:11" ht="20.25" customHeight="1">
      <c r="A25" s="110"/>
      <c r="B25" s="101"/>
      <c r="C25" s="110"/>
      <c r="D25" s="110"/>
      <c r="E25" s="110"/>
      <c r="F25" s="110"/>
      <c r="G25" s="110"/>
      <c r="H25" s="110"/>
      <c r="I25" s="110"/>
      <c r="J25" s="110"/>
      <c r="K25" s="52"/>
    </row>
    <row r="26" spans="1:11" ht="20.25" customHeight="1">
      <c r="A26" s="110"/>
      <c r="B26" s="101"/>
      <c r="C26" s="110"/>
      <c r="D26" s="110"/>
      <c r="E26" s="110"/>
      <c r="F26" s="110"/>
      <c r="G26" s="110"/>
      <c r="H26" s="110"/>
      <c r="I26" s="110"/>
      <c r="J26" s="110"/>
      <c r="K26" s="52"/>
    </row>
    <row r="27" spans="1:11" ht="30.75" customHeight="1">
      <c r="A27" s="484" t="s">
        <v>122</v>
      </c>
      <c r="B27" s="485"/>
      <c r="C27" s="485"/>
      <c r="D27" s="485"/>
      <c r="E27" s="485"/>
      <c r="F27" s="485"/>
      <c r="G27" s="485"/>
      <c r="H27" s="485"/>
      <c r="I27" s="485"/>
      <c r="J27" s="486"/>
      <c r="K27" s="52"/>
    </row>
    <row r="28" spans="1:11" ht="61.5" customHeight="1">
      <c r="A28" s="111" t="s">
        <v>74</v>
      </c>
      <c r="B28" s="111" t="s">
        <v>17</v>
      </c>
      <c r="C28" s="111" t="s">
        <v>75</v>
      </c>
      <c r="D28" s="111" t="s">
        <v>76</v>
      </c>
      <c r="E28" s="111" t="s">
        <v>77</v>
      </c>
      <c r="F28" s="111" t="s">
        <v>78</v>
      </c>
      <c r="G28" s="111" t="s">
        <v>79</v>
      </c>
      <c r="H28" s="111" t="s">
        <v>18</v>
      </c>
      <c r="I28" s="111" t="s">
        <v>80</v>
      </c>
      <c r="J28" s="111" t="s">
        <v>81</v>
      </c>
      <c r="K28" s="52"/>
    </row>
    <row r="29" spans="1:11" ht="78.75" customHeight="1">
      <c r="A29" s="112">
        <v>10</v>
      </c>
      <c r="B29" s="100" t="s">
        <v>48</v>
      </c>
      <c r="C29" s="99" t="s">
        <v>123</v>
      </c>
      <c r="D29" s="91" t="s">
        <v>103</v>
      </c>
      <c r="E29" s="100" t="s">
        <v>124</v>
      </c>
      <c r="F29" s="100" t="s">
        <v>125</v>
      </c>
      <c r="G29" s="100" t="s">
        <v>126</v>
      </c>
      <c r="H29" s="100" t="s">
        <v>49</v>
      </c>
      <c r="I29" s="94" t="s">
        <v>88</v>
      </c>
      <c r="J29" s="92" t="s">
        <v>89</v>
      </c>
      <c r="K29" s="52"/>
    </row>
    <row r="30" spans="1:11" ht="78.75" customHeight="1">
      <c r="A30" s="112">
        <v>11</v>
      </c>
      <c r="B30" s="113" t="s">
        <v>50</v>
      </c>
      <c r="C30" s="114" t="s">
        <v>127</v>
      </c>
      <c r="D30" s="91" t="s">
        <v>103</v>
      </c>
      <c r="E30" s="100" t="s">
        <v>124</v>
      </c>
      <c r="F30" s="100" t="s">
        <v>125</v>
      </c>
      <c r="G30" s="100" t="s">
        <v>128</v>
      </c>
      <c r="H30" s="113" t="s">
        <v>51</v>
      </c>
      <c r="I30" s="94" t="s">
        <v>88</v>
      </c>
      <c r="J30" s="92" t="s">
        <v>89</v>
      </c>
      <c r="K30" s="52"/>
    </row>
    <row r="31" spans="1:11" ht="96.75" customHeight="1">
      <c r="A31" s="115">
        <v>12</v>
      </c>
      <c r="B31" s="116" t="s">
        <v>53</v>
      </c>
      <c r="C31" s="117" t="s">
        <v>129</v>
      </c>
      <c r="D31" s="91" t="s">
        <v>103</v>
      </c>
      <c r="E31" s="100" t="s">
        <v>124</v>
      </c>
      <c r="F31" s="100" t="s">
        <v>125</v>
      </c>
      <c r="G31" s="118" t="s">
        <v>130</v>
      </c>
      <c r="H31" s="117" t="s">
        <v>54</v>
      </c>
      <c r="I31" s="119"/>
      <c r="J31" s="91" t="s">
        <v>131</v>
      </c>
      <c r="K31" s="52"/>
    </row>
    <row r="32" spans="1:11" ht="98.25" customHeight="1">
      <c r="A32" s="112">
        <v>13</v>
      </c>
      <c r="B32" s="100" t="s">
        <v>56</v>
      </c>
      <c r="C32" s="99" t="s">
        <v>132</v>
      </c>
      <c r="D32" s="91" t="s">
        <v>103</v>
      </c>
      <c r="E32" s="100" t="s">
        <v>124</v>
      </c>
      <c r="F32" s="100" t="s">
        <v>125</v>
      </c>
      <c r="G32" s="100" t="s">
        <v>133</v>
      </c>
      <c r="H32" s="100" t="s">
        <v>57</v>
      </c>
      <c r="I32" s="94" t="s">
        <v>88</v>
      </c>
      <c r="J32" s="92" t="s">
        <v>89</v>
      </c>
      <c r="K32" s="52"/>
    </row>
    <row r="33" spans="1:11" ht="117.75" customHeight="1">
      <c r="A33" s="112">
        <v>14</v>
      </c>
      <c r="B33" s="100" t="s">
        <v>134</v>
      </c>
      <c r="C33" s="100" t="s">
        <v>135</v>
      </c>
      <c r="D33" s="100" t="s">
        <v>136</v>
      </c>
      <c r="E33" s="100" t="s">
        <v>124</v>
      </c>
      <c r="F33" s="100" t="s">
        <v>125</v>
      </c>
      <c r="G33" s="100" t="s">
        <v>137</v>
      </c>
      <c r="H33" s="100" t="s">
        <v>60</v>
      </c>
      <c r="I33" s="94" t="s">
        <v>88</v>
      </c>
      <c r="J33" s="92" t="s">
        <v>89</v>
      </c>
      <c r="K33" s="52"/>
    </row>
    <row r="34" spans="1:11" ht="117.75" customHeight="1">
      <c r="A34" s="112">
        <v>15</v>
      </c>
      <c r="B34" s="100" t="s">
        <v>64</v>
      </c>
      <c r="C34" s="100" t="s">
        <v>138</v>
      </c>
      <c r="D34" s="100" t="s">
        <v>136</v>
      </c>
      <c r="E34" s="100" t="s">
        <v>124</v>
      </c>
      <c r="F34" s="100" t="s">
        <v>125</v>
      </c>
      <c r="G34" s="100" t="s">
        <v>139</v>
      </c>
      <c r="H34" s="100" t="s">
        <v>60</v>
      </c>
      <c r="I34" s="94" t="s">
        <v>140</v>
      </c>
      <c r="J34" s="100" t="s">
        <v>141</v>
      </c>
      <c r="K34" s="52"/>
    </row>
    <row r="35" spans="1:11" ht="117.75" customHeight="1">
      <c r="A35" s="112">
        <v>16</v>
      </c>
      <c r="B35" s="100" t="s">
        <v>142</v>
      </c>
      <c r="C35" s="100" t="s">
        <v>143</v>
      </c>
      <c r="D35" s="100" t="s">
        <v>136</v>
      </c>
      <c r="E35" s="100" t="s">
        <v>124</v>
      </c>
      <c r="F35" s="100" t="s">
        <v>125</v>
      </c>
      <c r="G35" s="100" t="s">
        <v>144</v>
      </c>
      <c r="H35" s="100" t="s">
        <v>60</v>
      </c>
      <c r="I35" s="94" t="s">
        <v>145</v>
      </c>
      <c r="J35" s="120"/>
      <c r="K35" s="52"/>
    </row>
    <row r="36" spans="1:11" ht="21" customHeight="1">
      <c r="A36" s="120"/>
      <c r="B36" s="121"/>
      <c r="C36" s="122"/>
      <c r="D36" s="122"/>
      <c r="E36" s="122"/>
      <c r="F36" s="122"/>
      <c r="G36" s="122"/>
      <c r="H36" s="122"/>
      <c r="I36" s="122"/>
      <c r="J36" s="122"/>
      <c r="K36" s="29"/>
    </row>
    <row r="37" spans="1:11" ht="30.75" customHeight="1">
      <c r="A37" s="484" t="s">
        <v>146</v>
      </c>
      <c r="B37" s="485"/>
      <c r="C37" s="485"/>
      <c r="D37" s="485"/>
      <c r="E37" s="485"/>
      <c r="F37" s="485"/>
      <c r="G37" s="485"/>
      <c r="H37" s="485"/>
      <c r="I37" s="485"/>
      <c r="J37" s="486"/>
      <c r="K37" s="52"/>
    </row>
    <row r="38" spans="1:11" ht="45.75" customHeight="1">
      <c r="A38" s="89" t="s">
        <v>74</v>
      </c>
      <c r="B38" s="89" t="s">
        <v>17</v>
      </c>
      <c r="C38" s="89" t="s">
        <v>75</v>
      </c>
      <c r="D38" s="89" t="s">
        <v>76</v>
      </c>
      <c r="E38" s="89" t="s">
        <v>77</v>
      </c>
      <c r="F38" s="89" t="s">
        <v>78</v>
      </c>
      <c r="G38" s="89" t="s">
        <v>79</v>
      </c>
      <c r="H38" s="89" t="s">
        <v>18</v>
      </c>
      <c r="I38" s="89" t="s">
        <v>80</v>
      </c>
      <c r="J38" s="89" t="s">
        <v>81</v>
      </c>
      <c r="K38" s="52"/>
    </row>
    <row r="39" spans="1:11" ht="117.75" customHeight="1">
      <c r="A39" s="104">
        <v>17</v>
      </c>
      <c r="B39" s="100" t="s">
        <v>71</v>
      </c>
      <c r="C39" s="100" t="s">
        <v>147</v>
      </c>
      <c r="D39" s="100" t="s">
        <v>136</v>
      </c>
      <c r="E39" s="100" t="s">
        <v>124</v>
      </c>
      <c r="F39" s="100" t="s">
        <v>125</v>
      </c>
      <c r="G39" s="100" t="s">
        <v>148</v>
      </c>
      <c r="H39" s="100" t="s">
        <v>72</v>
      </c>
      <c r="I39" s="120"/>
      <c r="J39" s="100" t="s">
        <v>149</v>
      </c>
      <c r="K39" s="52"/>
    </row>
    <row r="40" spans="1:11" ht="14.25" customHeight="1">
      <c r="A40" s="123"/>
      <c r="B40" s="124"/>
      <c r="C40" s="124"/>
      <c r="D40" s="124"/>
      <c r="E40" s="124"/>
      <c r="F40" s="124"/>
      <c r="G40" s="124"/>
      <c r="H40" s="124"/>
      <c r="I40" s="124"/>
      <c r="J40" s="124"/>
      <c r="K40" s="29"/>
    </row>
    <row r="41" spans="1:11" ht="30.75" customHeight="1">
      <c r="A41" s="457"/>
      <c r="B41" s="458"/>
      <c r="C41" s="458"/>
      <c r="D41" s="458"/>
      <c r="E41" s="458"/>
      <c r="F41" s="458"/>
      <c r="G41" s="86"/>
      <c r="H41" s="86"/>
      <c r="I41" s="86"/>
      <c r="J41" s="28"/>
      <c r="K41" s="29"/>
    </row>
    <row r="42" spans="1:11" ht="14.25" customHeight="1">
      <c r="A42" s="475"/>
      <c r="B42" s="476"/>
      <c r="C42" s="476"/>
      <c r="D42" s="476"/>
      <c r="E42" s="476"/>
      <c r="F42" s="476"/>
      <c r="G42" s="125"/>
      <c r="H42" s="125"/>
      <c r="I42" s="125"/>
      <c r="J42" s="28"/>
      <c r="K42" s="29"/>
    </row>
    <row r="43" spans="1:11" ht="30.75" customHeight="1">
      <c r="A43" s="457"/>
      <c r="B43" s="458"/>
      <c r="C43" s="458"/>
      <c r="D43" s="458"/>
      <c r="E43" s="458"/>
      <c r="F43" s="458"/>
      <c r="G43" s="86"/>
      <c r="H43" s="86"/>
      <c r="I43" s="86"/>
      <c r="J43" s="28"/>
      <c r="K43" s="29"/>
    </row>
    <row r="44" spans="1:11" ht="15" customHeight="1">
      <c r="A44" s="459"/>
      <c r="B44" s="460"/>
      <c r="C44" s="460"/>
      <c r="D44" s="460"/>
      <c r="E44" s="460"/>
      <c r="F44" s="460"/>
      <c r="G44" s="87"/>
      <c r="H44" s="87"/>
      <c r="I44" s="87"/>
      <c r="J44" s="31"/>
      <c r="K44" s="32"/>
    </row>
  </sheetData>
  <mergeCells count="8">
    <mergeCell ref="A44:F44"/>
    <mergeCell ref="A43:F43"/>
    <mergeCell ref="A42:F42"/>
    <mergeCell ref="A11:J12"/>
    <mergeCell ref="A21:J21"/>
    <mergeCell ref="A27:J27"/>
    <mergeCell ref="A37:J37"/>
    <mergeCell ref="A41:F41"/>
  </mergeCells>
  <hyperlinks>
    <hyperlink ref="I14" r:id="rId1" xr:uid="{00000000-0004-0000-0A00-000000000000}"/>
    <hyperlink ref="I15" r:id="rId2" xr:uid="{00000000-0004-0000-0A00-000001000000}"/>
    <hyperlink ref="I16" r:id="rId3" xr:uid="{00000000-0004-0000-0A00-000002000000}"/>
    <hyperlink ref="I17" r:id="rId4" xr:uid="{00000000-0004-0000-0A00-000003000000}"/>
    <hyperlink ref="I18" r:id="rId5" xr:uid="{00000000-0004-0000-0A00-000004000000}"/>
    <hyperlink ref="I19" r:id="rId6" xr:uid="{00000000-0004-0000-0A00-000005000000}"/>
    <hyperlink ref="I20" r:id="rId7" xr:uid="{00000000-0004-0000-0A00-000006000000}"/>
    <hyperlink ref="I24" r:id="rId8" xr:uid="{00000000-0004-0000-0A00-000007000000}"/>
    <hyperlink ref="I29" r:id="rId9" xr:uid="{00000000-0004-0000-0A00-000008000000}"/>
    <hyperlink ref="I30" r:id="rId10" xr:uid="{00000000-0004-0000-0A00-000009000000}"/>
    <hyperlink ref="I32" r:id="rId11" xr:uid="{00000000-0004-0000-0A00-00000A000000}"/>
    <hyperlink ref="I33" r:id="rId12" xr:uid="{00000000-0004-0000-0A00-00000B000000}"/>
    <hyperlink ref="I34" r:id="rId13" xr:uid="{00000000-0004-0000-0A00-00000C000000}"/>
    <hyperlink ref="I35" r:id="rId14" xr:uid="{00000000-0004-0000-0A00-00000D000000}"/>
  </hyperlinks>
  <pageMargins left="0.19685" right="0.19685" top="0.748031" bottom="0.748031" header="0.31496099999999999" footer="0.31496099999999999"/>
  <pageSetup scale="55" orientation="landscape"/>
  <headerFooter>
    <oddFooter>&amp;C&amp;"Helvetica Neue,Regular"&amp;12&amp;K000000&amp;P</oddFooter>
  </headerFooter>
  <drawing r:id="rId1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N54"/>
  <sheetViews>
    <sheetView showGridLines="0" workbookViewId="0"/>
  </sheetViews>
  <sheetFormatPr baseColWidth="10" defaultColWidth="10.85546875" defaultRowHeight="47.1" customHeight="1"/>
  <cols>
    <col min="1" max="1" width="10.85546875" style="1" customWidth="1"/>
    <col min="2" max="6" width="18" style="1" customWidth="1"/>
    <col min="7" max="7" width="16.85546875" style="1" customWidth="1"/>
    <col min="8" max="9" width="18" style="1" customWidth="1"/>
    <col min="10" max="10" width="4.28515625" style="1" customWidth="1"/>
    <col min="11" max="15" width="10.85546875" style="1" customWidth="1"/>
    <col min="16" max="16384" width="10.85546875" style="1"/>
  </cols>
  <sheetData>
    <row r="1" spans="1:14" ht="47.1" customHeight="1">
      <c r="A1" s="538" t="s">
        <v>0</v>
      </c>
      <c r="B1" s="539"/>
      <c r="C1" s="540"/>
      <c r="D1" s="390" t="s">
        <v>1</v>
      </c>
      <c r="E1" s="391"/>
      <c r="F1" s="391"/>
      <c r="G1" s="391"/>
      <c r="H1" s="391"/>
      <c r="I1" s="391"/>
      <c r="J1" s="391"/>
      <c r="K1" s="391"/>
      <c r="L1" s="392" t="s">
        <v>2</v>
      </c>
      <c r="M1" s="393"/>
      <c r="N1" s="394"/>
    </row>
    <row r="2" spans="1:14" ht="47.1" customHeight="1">
      <c r="A2" s="541"/>
      <c r="B2" s="542"/>
      <c r="C2" s="543"/>
      <c r="D2" s="521" t="s">
        <v>3</v>
      </c>
      <c r="E2" s="522"/>
      <c r="F2" s="522"/>
      <c r="G2" s="522"/>
      <c r="H2" s="522"/>
      <c r="I2" s="522"/>
      <c r="J2" s="522"/>
      <c r="K2" s="522"/>
      <c r="L2" s="524" t="s">
        <v>4</v>
      </c>
      <c r="M2" s="525"/>
      <c r="N2" s="526"/>
    </row>
    <row r="3" spans="1:14" ht="47.1" customHeight="1">
      <c r="A3" s="544"/>
      <c r="B3" s="545"/>
      <c r="C3" s="546"/>
      <c r="D3" s="523"/>
      <c r="E3" s="523"/>
      <c r="F3" s="523"/>
      <c r="G3" s="523"/>
      <c r="H3" s="523"/>
      <c r="I3" s="523"/>
      <c r="J3" s="523"/>
      <c r="K3" s="523"/>
      <c r="L3" s="527" t="s">
        <v>5</v>
      </c>
      <c r="M3" s="528"/>
      <c r="N3" s="529"/>
    </row>
    <row r="4" spans="1:14" ht="47.1" customHeight="1">
      <c r="A4" s="547"/>
      <c r="B4" s="548"/>
      <c r="C4" s="549"/>
      <c r="D4" s="549"/>
      <c r="E4" s="549"/>
      <c r="F4" s="549"/>
      <c r="G4" s="549"/>
      <c r="H4" s="549"/>
      <c r="I4" s="549"/>
      <c r="J4" s="549"/>
      <c r="K4" s="549"/>
      <c r="L4" s="549"/>
      <c r="M4" s="549"/>
      <c r="N4" s="550"/>
    </row>
    <row r="5" spans="1:14" ht="47.1" customHeight="1">
      <c r="A5" s="551"/>
      <c r="B5" s="552"/>
      <c r="C5" s="553"/>
      <c r="D5" s="553"/>
      <c r="E5" s="553"/>
      <c r="F5" s="553"/>
      <c r="G5" s="553"/>
      <c r="H5" s="553"/>
      <c r="I5" s="553"/>
      <c r="J5" s="553"/>
      <c r="K5" s="553"/>
      <c r="L5" s="553"/>
      <c r="M5" s="553"/>
      <c r="N5" s="554"/>
    </row>
    <row r="6" spans="1:14" ht="47.1" customHeight="1">
      <c r="A6" s="555"/>
      <c r="B6" s="556"/>
      <c r="C6" s="557"/>
      <c r="D6" s="557"/>
      <c r="E6" s="557"/>
      <c r="F6" s="557"/>
      <c r="G6" s="557"/>
      <c r="H6" s="557"/>
      <c r="I6" s="557"/>
      <c r="J6" s="557"/>
      <c r="K6" s="557"/>
      <c r="L6" s="557"/>
      <c r="M6" s="557"/>
      <c r="N6" s="558"/>
    </row>
    <row r="7" spans="1:14" ht="47.1" customHeight="1">
      <c r="A7" s="509" t="s">
        <v>150</v>
      </c>
      <c r="B7" s="510"/>
      <c r="C7" s="510"/>
      <c r="D7" s="510"/>
      <c r="E7" s="510"/>
      <c r="F7" s="510"/>
      <c r="G7" s="510"/>
      <c r="H7" s="510"/>
      <c r="I7" s="510"/>
      <c r="J7" s="510"/>
      <c r="K7" s="510"/>
      <c r="L7" s="510"/>
      <c r="M7" s="510"/>
      <c r="N7" s="511"/>
    </row>
    <row r="8" spans="1:14" ht="47.1" customHeight="1">
      <c r="A8" s="127" t="s">
        <v>151</v>
      </c>
      <c r="B8" s="534" t="s">
        <v>152</v>
      </c>
      <c r="C8" s="535"/>
      <c r="D8" s="535"/>
      <c r="E8" s="535"/>
      <c r="F8" s="535"/>
      <c r="G8" s="128" t="s">
        <v>151</v>
      </c>
      <c r="H8" s="534" t="s">
        <v>153</v>
      </c>
      <c r="I8" s="535"/>
      <c r="J8" s="535"/>
      <c r="K8" s="535"/>
      <c r="L8" s="535"/>
      <c r="M8" s="535"/>
      <c r="N8" s="535"/>
    </row>
    <row r="9" spans="1:14" ht="47.1" customHeight="1">
      <c r="A9" s="129">
        <v>1</v>
      </c>
      <c r="B9" s="507" t="s">
        <v>154</v>
      </c>
      <c r="C9" s="508"/>
      <c r="D9" s="508"/>
      <c r="E9" s="508"/>
      <c r="F9" s="508"/>
      <c r="G9" s="130">
        <v>1</v>
      </c>
      <c r="H9" s="530" t="s">
        <v>155</v>
      </c>
      <c r="I9" s="531"/>
      <c r="J9" s="531"/>
      <c r="K9" s="531"/>
      <c r="L9" s="531"/>
      <c r="M9" s="531"/>
      <c r="N9" s="531"/>
    </row>
    <row r="10" spans="1:14" ht="47.1" customHeight="1">
      <c r="A10" s="129">
        <v>2</v>
      </c>
      <c r="B10" s="507" t="s">
        <v>156</v>
      </c>
      <c r="C10" s="508"/>
      <c r="D10" s="508"/>
      <c r="E10" s="508"/>
      <c r="F10" s="508"/>
      <c r="G10" s="130">
        <v>2</v>
      </c>
      <c r="H10" s="533" t="s">
        <v>157</v>
      </c>
      <c r="I10" s="531"/>
      <c r="J10" s="531"/>
      <c r="K10" s="531"/>
      <c r="L10" s="531"/>
      <c r="M10" s="531"/>
      <c r="N10" s="531"/>
    </row>
    <row r="11" spans="1:14" ht="47.1" customHeight="1">
      <c r="A11" s="129">
        <v>3</v>
      </c>
      <c r="B11" s="507" t="s">
        <v>158</v>
      </c>
      <c r="C11" s="508"/>
      <c r="D11" s="508"/>
      <c r="E11" s="508"/>
      <c r="F11" s="508"/>
      <c r="G11" s="130">
        <v>3</v>
      </c>
      <c r="H11" s="530" t="s">
        <v>159</v>
      </c>
      <c r="I11" s="532"/>
      <c r="J11" s="532"/>
      <c r="K11" s="532"/>
      <c r="L11" s="532"/>
      <c r="M11" s="532"/>
      <c r="N11" s="532"/>
    </row>
    <row r="12" spans="1:14" ht="47.1" customHeight="1">
      <c r="A12" s="129">
        <v>4</v>
      </c>
      <c r="B12" s="507" t="s">
        <v>160</v>
      </c>
      <c r="C12" s="508"/>
      <c r="D12" s="508"/>
      <c r="E12" s="508"/>
      <c r="F12" s="508"/>
      <c r="G12" s="130">
        <v>4</v>
      </c>
      <c r="H12" s="530" t="s">
        <v>161</v>
      </c>
      <c r="I12" s="532"/>
      <c r="J12" s="532"/>
      <c r="K12" s="532"/>
      <c r="L12" s="532"/>
      <c r="M12" s="532"/>
      <c r="N12" s="532"/>
    </row>
    <row r="13" spans="1:14" ht="47.1" customHeight="1">
      <c r="A13" s="129">
        <v>5</v>
      </c>
      <c r="B13" s="507" t="s">
        <v>162</v>
      </c>
      <c r="C13" s="508"/>
      <c r="D13" s="508"/>
      <c r="E13" s="508"/>
      <c r="F13" s="508"/>
      <c r="G13" s="130">
        <v>5</v>
      </c>
      <c r="H13" s="530" t="s">
        <v>163</v>
      </c>
      <c r="I13" s="532"/>
      <c r="J13" s="532"/>
      <c r="K13" s="532"/>
      <c r="L13" s="532"/>
      <c r="M13" s="532"/>
      <c r="N13" s="532"/>
    </row>
    <row r="14" spans="1:14" ht="47.1" customHeight="1">
      <c r="A14" s="129">
        <v>6</v>
      </c>
      <c r="B14" s="507" t="s">
        <v>164</v>
      </c>
      <c r="C14" s="508"/>
      <c r="D14" s="508"/>
      <c r="E14" s="508"/>
      <c r="F14" s="508"/>
      <c r="G14" s="130">
        <v>6</v>
      </c>
      <c r="H14" s="530" t="s">
        <v>165</v>
      </c>
      <c r="I14" s="532"/>
      <c r="J14" s="532"/>
      <c r="K14" s="532"/>
      <c r="L14" s="532"/>
      <c r="M14" s="532"/>
      <c r="N14" s="532"/>
    </row>
    <row r="15" spans="1:14" ht="47.1" customHeight="1">
      <c r="A15" s="129">
        <v>7</v>
      </c>
      <c r="B15" s="518" t="s">
        <v>166</v>
      </c>
      <c r="C15" s="519"/>
      <c r="D15" s="519"/>
      <c r="E15" s="519"/>
      <c r="F15" s="519"/>
      <c r="G15" s="130">
        <v>7</v>
      </c>
      <c r="H15" s="530" t="s">
        <v>167</v>
      </c>
      <c r="I15" s="532"/>
      <c r="J15" s="532"/>
      <c r="K15" s="532"/>
      <c r="L15" s="532"/>
      <c r="M15" s="532"/>
      <c r="N15" s="532"/>
    </row>
    <row r="16" spans="1:14" ht="69" customHeight="1">
      <c r="A16" s="129">
        <v>8</v>
      </c>
      <c r="B16" s="507" t="s">
        <v>168</v>
      </c>
      <c r="C16" s="508"/>
      <c r="D16" s="508"/>
      <c r="E16" s="508"/>
      <c r="F16" s="508"/>
      <c r="G16" s="130">
        <v>8</v>
      </c>
      <c r="H16" s="530" t="s">
        <v>169</v>
      </c>
      <c r="I16" s="532"/>
      <c r="J16" s="532"/>
      <c r="K16" s="532"/>
      <c r="L16" s="532"/>
      <c r="M16" s="532"/>
      <c r="N16" s="532"/>
    </row>
    <row r="17" spans="1:14" ht="56.1" customHeight="1">
      <c r="A17" s="129">
        <v>9</v>
      </c>
      <c r="B17" s="507" t="s">
        <v>170</v>
      </c>
      <c r="C17" s="508"/>
      <c r="D17" s="508"/>
      <c r="E17" s="508"/>
      <c r="F17" s="508"/>
      <c r="G17" s="130">
        <v>9</v>
      </c>
      <c r="H17" s="501" t="s">
        <v>171</v>
      </c>
      <c r="I17" s="520"/>
      <c r="J17" s="520"/>
      <c r="K17" s="520"/>
      <c r="L17" s="520"/>
      <c r="M17" s="520"/>
      <c r="N17" s="520"/>
    </row>
    <row r="18" spans="1:14" ht="56.1" customHeight="1">
      <c r="A18" s="129">
        <v>10</v>
      </c>
      <c r="B18" s="507" t="s">
        <v>172</v>
      </c>
      <c r="C18" s="508"/>
      <c r="D18" s="508"/>
      <c r="E18" s="508"/>
      <c r="F18" s="508"/>
      <c r="G18" s="130">
        <v>10</v>
      </c>
      <c r="H18" s="501" t="s">
        <v>173</v>
      </c>
      <c r="I18" s="520"/>
      <c r="J18" s="520"/>
      <c r="K18" s="520"/>
      <c r="L18" s="520"/>
      <c r="M18" s="520"/>
      <c r="N18" s="520"/>
    </row>
    <row r="19" spans="1:14" ht="56.1" customHeight="1">
      <c r="A19" s="129">
        <v>11</v>
      </c>
      <c r="B19" s="507" t="s">
        <v>174</v>
      </c>
      <c r="C19" s="508"/>
      <c r="D19" s="508"/>
      <c r="E19" s="508"/>
      <c r="F19" s="508"/>
      <c r="G19" s="130">
        <v>11</v>
      </c>
      <c r="H19" s="501" t="s">
        <v>175</v>
      </c>
      <c r="I19" s="520"/>
      <c r="J19" s="520"/>
      <c r="K19" s="520"/>
      <c r="L19" s="520"/>
      <c r="M19" s="520"/>
      <c r="N19" s="520"/>
    </row>
    <row r="20" spans="1:14" ht="56.1" customHeight="1">
      <c r="A20" s="129">
        <v>12</v>
      </c>
      <c r="B20" s="507" t="s">
        <v>176</v>
      </c>
      <c r="C20" s="508"/>
      <c r="D20" s="508"/>
      <c r="E20" s="508"/>
      <c r="F20" s="508"/>
      <c r="G20" s="130">
        <v>12</v>
      </c>
      <c r="H20" s="501" t="s">
        <v>177</v>
      </c>
      <c r="I20" s="520"/>
      <c r="J20" s="520"/>
      <c r="K20" s="520"/>
      <c r="L20" s="520"/>
      <c r="M20" s="520"/>
      <c r="N20" s="520"/>
    </row>
    <row r="21" spans="1:14" ht="56.1" customHeight="1">
      <c r="A21" s="129">
        <v>13</v>
      </c>
      <c r="B21" s="507" t="s">
        <v>178</v>
      </c>
      <c r="C21" s="508"/>
      <c r="D21" s="508"/>
      <c r="E21" s="508"/>
      <c r="F21" s="508"/>
      <c r="G21" s="130">
        <v>13</v>
      </c>
      <c r="H21" s="501" t="s">
        <v>179</v>
      </c>
      <c r="I21" s="520"/>
      <c r="J21" s="520"/>
      <c r="K21" s="520"/>
      <c r="L21" s="520"/>
      <c r="M21" s="520"/>
      <c r="N21" s="520"/>
    </row>
    <row r="22" spans="1:14" ht="56.1" customHeight="1">
      <c r="A22" s="129">
        <v>14</v>
      </c>
      <c r="B22" s="507" t="s">
        <v>180</v>
      </c>
      <c r="C22" s="508"/>
      <c r="D22" s="508"/>
      <c r="E22" s="508"/>
      <c r="F22" s="508"/>
      <c r="G22" s="130">
        <v>14</v>
      </c>
      <c r="H22" s="501" t="s">
        <v>181</v>
      </c>
      <c r="I22" s="520"/>
      <c r="J22" s="520"/>
      <c r="K22" s="520"/>
      <c r="L22" s="520"/>
      <c r="M22" s="520"/>
      <c r="N22" s="520"/>
    </row>
    <row r="23" spans="1:14" ht="56.1" customHeight="1">
      <c r="A23" s="129">
        <v>15</v>
      </c>
      <c r="B23" s="515" t="s">
        <v>182</v>
      </c>
      <c r="C23" s="516"/>
      <c r="D23" s="516"/>
      <c r="E23" s="516"/>
      <c r="F23" s="517"/>
      <c r="G23" s="130">
        <v>15</v>
      </c>
      <c r="H23" s="501" t="s">
        <v>183</v>
      </c>
      <c r="I23" s="520"/>
      <c r="J23" s="520"/>
      <c r="K23" s="520"/>
      <c r="L23" s="520"/>
      <c r="M23" s="520"/>
      <c r="N23" s="520"/>
    </row>
    <row r="24" spans="1:14" ht="56.1" customHeight="1">
      <c r="A24" s="129">
        <v>16</v>
      </c>
      <c r="B24" s="507" t="s">
        <v>184</v>
      </c>
      <c r="C24" s="508"/>
      <c r="D24" s="508"/>
      <c r="E24" s="508"/>
      <c r="F24" s="508"/>
      <c r="G24" s="130">
        <v>16</v>
      </c>
      <c r="H24" s="501" t="s">
        <v>185</v>
      </c>
      <c r="I24" s="520"/>
      <c r="J24" s="520"/>
      <c r="K24" s="520"/>
      <c r="L24" s="520"/>
      <c r="M24" s="520"/>
      <c r="N24" s="520"/>
    </row>
    <row r="25" spans="1:14" ht="72" customHeight="1">
      <c r="A25" s="129">
        <v>17</v>
      </c>
      <c r="B25" s="515" t="s">
        <v>186</v>
      </c>
      <c r="C25" s="516"/>
      <c r="D25" s="516"/>
      <c r="E25" s="516"/>
      <c r="F25" s="517"/>
      <c r="G25" s="130">
        <v>17</v>
      </c>
      <c r="H25" s="507" t="s">
        <v>187</v>
      </c>
      <c r="I25" s="508"/>
      <c r="J25" s="508"/>
      <c r="K25" s="508"/>
      <c r="L25" s="508"/>
      <c r="M25" s="508"/>
      <c r="N25" s="508"/>
    </row>
    <row r="26" spans="1:14" ht="72" customHeight="1">
      <c r="A26" s="129">
        <v>18</v>
      </c>
      <c r="B26" s="515" t="s">
        <v>188</v>
      </c>
      <c r="C26" s="516"/>
      <c r="D26" s="516"/>
      <c r="E26" s="516"/>
      <c r="F26" s="517"/>
      <c r="G26" s="130">
        <v>18</v>
      </c>
      <c r="H26" s="515" t="s">
        <v>189</v>
      </c>
      <c r="I26" s="516"/>
      <c r="J26" s="516"/>
      <c r="K26" s="516"/>
      <c r="L26" s="516"/>
      <c r="M26" s="516"/>
      <c r="N26" s="517"/>
    </row>
    <row r="27" spans="1:14" ht="72" customHeight="1">
      <c r="A27" s="129">
        <v>19</v>
      </c>
      <c r="B27" s="515" t="s">
        <v>190</v>
      </c>
      <c r="C27" s="516"/>
      <c r="D27" s="516"/>
      <c r="E27" s="516"/>
      <c r="F27" s="517"/>
      <c r="G27" s="130">
        <v>19</v>
      </c>
      <c r="H27" s="515" t="s">
        <v>189</v>
      </c>
      <c r="I27" s="516"/>
      <c r="J27" s="516"/>
      <c r="K27" s="516"/>
      <c r="L27" s="516"/>
      <c r="M27" s="516"/>
      <c r="N27" s="517"/>
    </row>
    <row r="28" spans="1:14" ht="72" customHeight="1">
      <c r="A28" s="129">
        <v>20</v>
      </c>
      <c r="B28" s="515" t="s">
        <v>191</v>
      </c>
      <c r="C28" s="516"/>
      <c r="D28" s="516"/>
      <c r="E28" s="516"/>
      <c r="F28" s="517"/>
      <c r="G28" s="130">
        <v>20</v>
      </c>
      <c r="H28" s="515" t="s">
        <v>192</v>
      </c>
      <c r="I28" s="516"/>
      <c r="J28" s="516"/>
      <c r="K28" s="516"/>
      <c r="L28" s="516"/>
      <c r="M28" s="516"/>
      <c r="N28" s="517"/>
    </row>
    <row r="29" spans="1:14" ht="72" customHeight="1">
      <c r="A29" s="129">
        <v>21</v>
      </c>
      <c r="B29" s="515" t="s">
        <v>186</v>
      </c>
      <c r="C29" s="516"/>
      <c r="D29" s="516"/>
      <c r="E29" s="516"/>
      <c r="F29" s="517"/>
      <c r="G29" s="130">
        <v>21</v>
      </c>
      <c r="H29" s="507" t="s">
        <v>187</v>
      </c>
      <c r="I29" s="508"/>
      <c r="J29" s="508"/>
      <c r="K29" s="508"/>
      <c r="L29" s="508"/>
      <c r="M29" s="508"/>
      <c r="N29" s="508"/>
    </row>
    <row r="30" spans="1:14" ht="72" customHeight="1">
      <c r="A30" s="133"/>
      <c r="B30" s="134"/>
      <c r="C30" s="131"/>
      <c r="D30" s="131"/>
      <c r="E30" s="131"/>
      <c r="F30" s="131"/>
      <c r="G30" s="135"/>
      <c r="H30" s="131"/>
      <c r="I30" s="131"/>
      <c r="J30" s="131"/>
      <c r="K30" s="131"/>
      <c r="L30" s="131"/>
      <c r="M30" s="131"/>
      <c r="N30" s="132"/>
    </row>
    <row r="31" spans="1:14" ht="47.1" customHeight="1">
      <c r="A31" s="136"/>
      <c r="B31" s="503"/>
      <c r="C31" s="504"/>
      <c r="D31" s="504"/>
      <c r="E31" s="504"/>
      <c r="F31" s="504"/>
      <c r="G31" s="504"/>
      <c r="H31" s="504"/>
      <c r="I31" s="504"/>
      <c r="J31" s="504"/>
      <c r="K31" s="504"/>
      <c r="L31" s="504"/>
      <c r="M31" s="504"/>
      <c r="N31" s="505"/>
    </row>
    <row r="32" spans="1:14" ht="47.1" customHeight="1">
      <c r="A32" s="512" t="s">
        <v>193</v>
      </c>
      <c r="B32" s="513"/>
      <c r="C32" s="513"/>
      <c r="D32" s="513"/>
      <c r="E32" s="513"/>
      <c r="F32" s="513"/>
      <c r="G32" s="513"/>
      <c r="H32" s="513"/>
      <c r="I32" s="513"/>
      <c r="J32" s="513"/>
      <c r="K32" s="513"/>
      <c r="L32" s="513"/>
      <c r="M32" s="513"/>
      <c r="N32" s="514"/>
    </row>
    <row r="33" spans="1:14" ht="47.1" customHeight="1">
      <c r="A33" s="137" t="s">
        <v>151</v>
      </c>
      <c r="B33" s="559" t="s">
        <v>194</v>
      </c>
      <c r="C33" s="560"/>
      <c r="D33" s="560"/>
      <c r="E33" s="560"/>
      <c r="F33" s="560"/>
      <c r="G33" s="138" t="s">
        <v>151</v>
      </c>
      <c r="H33" s="534" t="s">
        <v>195</v>
      </c>
      <c r="I33" s="535"/>
      <c r="J33" s="535"/>
      <c r="K33" s="535"/>
      <c r="L33" s="535"/>
      <c r="M33" s="535"/>
      <c r="N33" s="535"/>
    </row>
    <row r="34" spans="1:14" ht="47.1" customHeight="1">
      <c r="A34" s="139">
        <v>1</v>
      </c>
      <c r="B34" s="507" t="s">
        <v>196</v>
      </c>
      <c r="C34" s="508"/>
      <c r="D34" s="508"/>
      <c r="E34" s="508"/>
      <c r="F34" s="508"/>
      <c r="G34" s="130">
        <v>1</v>
      </c>
      <c r="H34" s="536" t="s">
        <v>197</v>
      </c>
      <c r="I34" s="537"/>
      <c r="J34" s="537"/>
      <c r="K34" s="537"/>
      <c r="L34" s="537"/>
      <c r="M34" s="537"/>
      <c r="N34" s="537"/>
    </row>
    <row r="35" spans="1:14" ht="47.1" customHeight="1">
      <c r="A35" s="139">
        <v>2</v>
      </c>
      <c r="B35" s="507" t="s">
        <v>198</v>
      </c>
      <c r="C35" s="508"/>
      <c r="D35" s="508"/>
      <c r="E35" s="508"/>
      <c r="F35" s="508"/>
      <c r="G35" s="130">
        <v>2</v>
      </c>
      <c r="H35" s="507" t="s">
        <v>199</v>
      </c>
      <c r="I35" s="508"/>
      <c r="J35" s="508"/>
      <c r="K35" s="508"/>
      <c r="L35" s="508"/>
      <c r="M35" s="508"/>
      <c r="N35" s="508"/>
    </row>
    <row r="36" spans="1:14" ht="47.1" customHeight="1">
      <c r="A36" s="139">
        <v>3</v>
      </c>
      <c r="B36" s="507" t="s">
        <v>200</v>
      </c>
      <c r="C36" s="508"/>
      <c r="D36" s="508"/>
      <c r="E36" s="508"/>
      <c r="F36" s="508"/>
      <c r="G36" s="130">
        <v>3</v>
      </c>
      <c r="H36" s="507" t="s">
        <v>201</v>
      </c>
      <c r="I36" s="508"/>
      <c r="J36" s="508"/>
      <c r="K36" s="508"/>
      <c r="L36" s="508"/>
      <c r="M36" s="508"/>
      <c r="N36" s="508"/>
    </row>
    <row r="37" spans="1:14" ht="47.1" customHeight="1">
      <c r="A37" s="139">
        <v>4</v>
      </c>
      <c r="B37" s="507" t="s">
        <v>202</v>
      </c>
      <c r="C37" s="508"/>
      <c r="D37" s="508"/>
      <c r="E37" s="508"/>
      <c r="F37" s="508"/>
      <c r="G37" s="130">
        <v>4</v>
      </c>
      <c r="H37" s="507" t="s">
        <v>203</v>
      </c>
      <c r="I37" s="508"/>
      <c r="J37" s="508"/>
      <c r="K37" s="508"/>
      <c r="L37" s="508"/>
      <c r="M37" s="508"/>
      <c r="N37" s="508"/>
    </row>
    <row r="38" spans="1:14" ht="47.1" customHeight="1">
      <c r="A38" s="139">
        <v>5</v>
      </c>
      <c r="B38" s="507" t="s">
        <v>204</v>
      </c>
      <c r="C38" s="508"/>
      <c r="D38" s="508"/>
      <c r="E38" s="508"/>
      <c r="F38" s="508"/>
      <c r="G38" s="130">
        <v>5</v>
      </c>
      <c r="H38" s="507" t="s">
        <v>205</v>
      </c>
      <c r="I38" s="508"/>
      <c r="J38" s="508"/>
      <c r="K38" s="508"/>
      <c r="L38" s="508"/>
      <c r="M38" s="508"/>
      <c r="N38" s="508"/>
    </row>
    <row r="39" spans="1:14" ht="47.1" customHeight="1">
      <c r="A39" s="139">
        <v>6</v>
      </c>
      <c r="B39" s="507" t="s">
        <v>206</v>
      </c>
      <c r="C39" s="508"/>
      <c r="D39" s="508"/>
      <c r="E39" s="508"/>
      <c r="F39" s="508"/>
      <c r="G39" s="130">
        <v>6</v>
      </c>
      <c r="H39" s="506" t="s">
        <v>207</v>
      </c>
      <c r="I39" s="502"/>
      <c r="J39" s="502"/>
      <c r="K39" s="502"/>
      <c r="L39" s="502"/>
      <c r="M39" s="502"/>
      <c r="N39" s="502"/>
    </row>
    <row r="40" spans="1:14" ht="47.1" customHeight="1">
      <c r="A40" s="139">
        <v>7</v>
      </c>
      <c r="B40" s="507" t="s">
        <v>208</v>
      </c>
      <c r="C40" s="508"/>
      <c r="D40" s="508"/>
      <c r="E40" s="508"/>
      <c r="F40" s="508"/>
      <c r="G40" s="130">
        <v>7</v>
      </c>
      <c r="H40" s="507" t="s">
        <v>209</v>
      </c>
      <c r="I40" s="508"/>
      <c r="J40" s="508"/>
      <c r="K40" s="508"/>
      <c r="L40" s="508"/>
      <c r="M40" s="508"/>
      <c r="N40" s="508"/>
    </row>
    <row r="41" spans="1:14" ht="47.1" customHeight="1">
      <c r="A41" s="139">
        <v>8</v>
      </c>
      <c r="B41" s="507" t="s">
        <v>210</v>
      </c>
      <c r="C41" s="508"/>
      <c r="D41" s="508"/>
      <c r="E41" s="508"/>
      <c r="F41" s="508"/>
      <c r="G41" s="130">
        <v>8</v>
      </c>
      <c r="H41" s="507" t="s">
        <v>211</v>
      </c>
      <c r="I41" s="508"/>
      <c r="J41" s="508"/>
      <c r="K41" s="508"/>
      <c r="L41" s="508"/>
      <c r="M41" s="508"/>
      <c r="N41" s="508"/>
    </row>
    <row r="42" spans="1:14" ht="47.1" customHeight="1">
      <c r="A42" s="139">
        <v>9</v>
      </c>
      <c r="B42" s="507" t="s">
        <v>212</v>
      </c>
      <c r="C42" s="508"/>
      <c r="D42" s="508"/>
      <c r="E42" s="508"/>
      <c r="F42" s="508"/>
      <c r="G42" s="130">
        <v>9</v>
      </c>
      <c r="H42" s="507" t="s">
        <v>213</v>
      </c>
      <c r="I42" s="508"/>
      <c r="J42" s="508"/>
      <c r="K42" s="508"/>
      <c r="L42" s="508"/>
      <c r="M42" s="508"/>
      <c r="N42" s="508"/>
    </row>
    <row r="43" spans="1:14" ht="60.95" customHeight="1">
      <c r="A43" s="139">
        <v>10</v>
      </c>
      <c r="B43" s="487" t="s">
        <v>214</v>
      </c>
      <c r="C43" s="488"/>
      <c r="D43" s="488"/>
      <c r="E43" s="488"/>
      <c r="F43" s="489"/>
      <c r="G43" s="130">
        <v>10</v>
      </c>
      <c r="H43" s="501" t="s">
        <v>215</v>
      </c>
      <c r="I43" s="502"/>
      <c r="J43" s="502"/>
      <c r="K43" s="502"/>
      <c r="L43" s="502"/>
      <c r="M43" s="502"/>
      <c r="N43" s="502"/>
    </row>
    <row r="44" spans="1:14" ht="47.1" customHeight="1">
      <c r="A44" s="139">
        <v>11</v>
      </c>
      <c r="B44" s="487" t="s">
        <v>216</v>
      </c>
      <c r="C44" s="488"/>
      <c r="D44" s="488"/>
      <c r="E44" s="488"/>
      <c r="F44" s="489"/>
      <c r="G44" s="130">
        <v>11</v>
      </c>
      <c r="H44" s="487" t="s">
        <v>217</v>
      </c>
      <c r="I44" s="488"/>
      <c r="J44" s="488"/>
      <c r="K44" s="488"/>
      <c r="L44" s="488"/>
      <c r="M44" s="488"/>
      <c r="N44" s="489"/>
    </row>
    <row r="45" spans="1:14" ht="47.1" customHeight="1">
      <c r="A45" s="139">
        <v>12</v>
      </c>
      <c r="B45" s="490" t="s">
        <v>218</v>
      </c>
      <c r="C45" s="497"/>
      <c r="D45" s="497"/>
      <c r="E45" s="497"/>
      <c r="F45" s="498"/>
      <c r="G45" s="130">
        <v>12</v>
      </c>
      <c r="H45" s="506" t="s">
        <v>219</v>
      </c>
      <c r="I45" s="502"/>
      <c r="J45" s="502"/>
      <c r="K45" s="502"/>
      <c r="L45" s="502"/>
      <c r="M45" s="502"/>
      <c r="N45" s="502"/>
    </row>
    <row r="46" spans="1:14" ht="47.1" customHeight="1">
      <c r="A46" s="139">
        <v>13</v>
      </c>
      <c r="B46" s="487" t="s">
        <v>220</v>
      </c>
      <c r="C46" s="488"/>
      <c r="D46" s="488"/>
      <c r="E46" s="488"/>
      <c r="F46" s="489"/>
      <c r="G46" s="130">
        <v>13</v>
      </c>
      <c r="H46" s="506" t="s">
        <v>221</v>
      </c>
      <c r="I46" s="502"/>
      <c r="J46" s="502"/>
      <c r="K46" s="502"/>
      <c r="L46" s="502"/>
      <c r="M46" s="502"/>
      <c r="N46" s="502"/>
    </row>
    <row r="47" spans="1:14" ht="86.1" customHeight="1">
      <c r="A47" s="139">
        <v>14</v>
      </c>
      <c r="B47" s="490" t="s">
        <v>222</v>
      </c>
      <c r="C47" s="497"/>
      <c r="D47" s="497"/>
      <c r="E47" s="497"/>
      <c r="F47" s="498"/>
      <c r="G47" s="130">
        <v>14</v>
      </c>
      <c r="H47" s="501" t="s">
        <v>223</v>
      </c>
      <c r="I47" s="502"/>
      <c r="J47" s="502"/>
      <c r="K47" s="502"/>
      <c r="L47" s="502"/>
      <c r="M47" s="502"/>
      <c r="N47" s="502"/>
    </row>
    <row r="48" spans="1:14" ht="47.1" customHeight="1">
      <c r="A48" s="139">
        <v>15</v>
      </c>
      <c r="B48" s="490" t="s">
        <v>224</v>
      </c>
      <c r="C48" s="497"/>
      <c r="D48" s="497"/>
      <c r="E48" s="497"/>
      <c r="F48" s="498"/>
      <c r="G48" s="130">
        <v>15</v>
      </c>
      <c r="H48" s="499" t="s">
        <v>225</v>
      </c>
      <c r="I48" s="500"/>
      <c r="J48" s="500"/>
      <c r="K48" s="500"/>
      <c r="L48" s="500"/>
      <c r="M48" s="500"/>
      <c r="N48" s="500"/>
    </row>
    <row r="49" spans="1:14" ht="47.1" customHeight="1">
      <c r="A49" s="139">
        <v>16</v>
      </c>
      <c r="B49" s="501" t="s">
        <v>226</v>
      </c>
      <c r="C49" s="502"/>
      <c r="D49" s="502"/>
      <c r="E49" s="502"/>
      <c r="F49" s="502"/>
      <c r="G49" s="130">
        <v>16</v>
      </c>
      <c r="H49" s="501" t="s">
        <v>227</v>
      </c>
      <c r="I49" s="502"/>
      <c r="J49" s="502"/>
      <c r="K49" s="502"/>
      <c r="L49" s="502"/>
      <c r="M49" s="502"/>
      <c r="N49" s="502"/>
    </row>
    <row r="50" spans="1:14" ht="47.1" customHeight="1">
      <c r="A50" s="139">
        <v>17</v>
      </c>
      <c r="B50" s="487" t="s">
        <v>228</v>
      </c>
      <c r="C50" s="488"/>
      <c r="D50" s="488"/>
      <c r="E50" s="488"/>
      <c r="F50" s="489"/>
      <c r="G50" s="130">
        <v>17</v>
      </c>
      <c r="H50" s="501" t="s">
        <v>229</v>
      </c>
      <c r="I50" s="502"/>
      <c r="J50" s="502"/>
      <c r="K50" s="502"/>
      <c r="L50" s="502"/>
      <c r="M50" s="502"/>
      <c r="N50" s="502"/>
    </row>
    <row r="51" spans="1:14" ht="47.1" customHeight="1">
      <c r="A51" s="139">
        <v>18</v>
      </c>
      <c r="B51" s="487" t="s">
        <v>230</v>
      </c>
      <c r="C51" s="488"/>
      <c r="D51" s="488"/>
      <c r="E51" s="488"/>
      <c r="F51" s="489"/>
      <c r="G51" s="130">
        <v>18</v>
      </c>
      <c r="H51" s="491" t="s">
        <v>231</v>
      </c>
      <c r="I51" s="492"/>
      <c r="J51" s="492"/>
      <c r="K51" s="492"/>
      <c r="L51" s="492"/>
      <c r="M51" s="492"/>
      <c r="N51" s="493"/>
    </row>
    <row r="52" spans="1:14" ht="47.1" customHeight="1">
      <c r="A52" s="139">
        <v>19</v>
      </c>
      <c r="B52" s="490" t="s">
        <v>232</v>
      </c>
      <c r="C52" s="488"/>
      <c r="D52" s="488"/>
      <c r="E52" s="488"/>
      <c r="F52" s="489"/>
      <c r="G52" s="130">
        <v>19</v>
      </c>
      <c r="H52" s="491" t="s">
        <v>233</v>
      </c>
      <c r="I52" s="492"/>
      <c r="J52" s="492"/>
      <c r="K52" s="492"/>
      <c r="L52" s="492"/>
      <c r="M52" s="492"/>
      <c r="N52" s="493"/>
    </row>
    <row r="53" spans="1:14" ht="47.1" customHeight="1">
      <c r="A53" s="139">
        <v>20</v>
      </c>
      <c r="B53" s="490" t="s">
        <v>234</v>
      </c>
      <c r="C53" s="488"/>
      <c r="D53" s="488"/>
      <c r="E53" s="488"/>
      <c r="F53" s="489"/>
      <c r="G53" s="130">
        <v>20</v>
      </c>
      <c r="H53" s="494" t="s">
        <v>235</v>
      </c>
      <c r="I53" s="495"/>
      <c r="J53" s="495"/>
      <c r="K53" s="495"/>
      <c r="L53" s="495"/>
      <c r="M53" s="495"/>
      <c r="N53" s="496"/>
    </row>
    <row r="54" spans="1:14" ht="47.1" customHeight="1">
      <c r="A54" s="139">
        <v>21</v>
      </c>
      <c r="B54" s="487" t="s">
        <v>236</v>
      </c>
      <c r="C54" s="488"/>
      <c r="D54" s="488"/>
      <c r="E54" s="488"/>
      <c r="F54" s="489"/>
      <c r="G54" s="130">
        <v>21</v>
      </c>
      <c r="H54" s="490" t="s">
        <v>237</v>
      </c>
      <c r="I54" s="497"/>
      <c r="J54" s="497"/>
      <c r="K54" s="497"/>
      <c r="L54" s="497"/>
      <c r="M54" s="497"/>
      <c r="N54" s="498"/>
    </row>
  </sheetData>
  <mergeCells count="98">
    <mergeCell ref="H41:N41"/>
    <mergeCell ref="B39:F39"/>
    <mergeCell ref="B42:F42"/>
    <mergeCell ref="H42:N42"/>
    <mergeCell ref="A1:C3"/>
    <mergeCell ref="A4:N6"/>
    <mergeCell ref="B37:F37"/>
    <mergeCell ref="H37:N37"/>
    <mergeCell ref="B38:F38"/>
    <mergeCell ref="H38:N38"/>
    <mergeCell ref="H40:N40"/>
    <mergeCell ref="H39:N39"/>
    <mergeCell ref="B35:F35"/>
    <mergeCell ref="H35:N35"/>
    <mergeCell ref="B33:F33"/>
    <mergeCell ref="H33:N33"/>
    <mergeCell ref="B36:F36"/>
    <mergeCell ref="H36:N36"/>
    <mergeCell ref="H20:N20"/>
    <mergeCell ref="H21:N21"/>
    <mergeCell ref="H22:N22"/>
    <mergeCell ref="B34:F34"/>
    <mergeCell ref="H34:N34"/>
    <mergeCell ref="B20:F20"/>
    <mergeCell ref="B26:F26"/>
    <mergeCell ref="H26:N26"/>
    <mergeCell ref="B27:F27"/>
    <mergeCell ref="B28:F28"/>
    <mergeCell ref="B29:F29"/>
    <mergeCell ref="H27:N27"/>
    <mergeCell ref="H28:N28"/>
    <mergeCell ref="H29:N29"/>
    <mergeCell ref="H15:N15"/>
    <mergeCell ref="H16:N16"/>
    <mergeCell ref="H17:N17"/>
    <mergeCell ref="H18:N18"/>
    <mergeCell ref="H19:N19"/>
    <mergeCell ref="H12:N12"/>
    <mergeCell ref="B13:F13"/>
    <mergeCell ref="H13:N13"/>
    <mergeCell ref="B14:F14"/>
    <mergeCell ref="H14:N14"/>
    <mergeCell ref="B19:F19"/>
    <mergeCell ref="B18:F18"/>
    <mergeCell ref="D1:K1"/>
    <mergeCell ref="L1:N1"/>
    <mergeCell ref="D2:K3"/>
    <mergeCell ref="L2:N2"/>
    <mergeCell ref="L3:N3"/>
    <mergeCell ref="B9:F9"/>
    <mergeCell ref="H9:N9"/>
    <mergeCell ref="B11:F11"/>
    <mergeCell ref="H11:N11"/>
    <mergeCell ref="B10:F10"/>
    <mergeCell ref="H10:N10"/>
    <mergeCell ref="B8:F8"/>
    <mergeCell ref="H8:N8"/>
    <mergeCell ref="B12:F12"/>
    <mergeCell ref="B47:F47"/>
    <mergeCell ref="H25:N25"/>
    <mergeCell ref="B40:F40"/>
    <mergeCell ref="B41:F41"/>
    <mergeCell ref="A7:N7"/>
    <mergeCell ref="A32:N32"/>
    <mergeCell ref="B23:F23"/>
    <mergeCell ref="B25:F25"/>
    <mergeCell ref="B17:F17"/>
    <mergeCell ref="B15:F15"/>
    <mergeCell ref="B16:F16"/>
    <mergeCell ref="H24:N24"/>
    <mergeCell ref="B24:F24"/>
    <mergeCell ref="H23:N23"/>
    <mergeCell ref="B22:F22"/>
    <mergeCell ref="B21:F21"/>
    <mergeCell ref="H48:N48"/>
    <mergeCell ref="H49:N49"/>
    <mergeCell ref="H50:N50"/>
    <mergeCell ref="B31:N31"/>
    <mergeCell ref="H43:N43"/>
    <mergeCell ref="H44:N44"/>
    <mergeCell ref="H45:N45"/>
    <mergeCell ref="H46:N46"/>
    <mergeCell ref="H47:N47"/>
    <mergeCell ref="B48:F48"/>
    <mergeCell ref="B49:F49"/>
    <mergeCell ref="B50:F50"/>
    <mergeCell ref="B43:F43"/>
    <mergeCell ref="B44:F44"/>
    <mergeCell ref="B45:F45"/>
    <mergeCell ref="B46:F46"/>
    <mergeCell ref="B51:F51"/>
    <mergeCell ref="B52:F52"/>
    <mergeCell ref="B53:F53"/>
    <mergeCell ref="B54:F54"/>
    <mergeCell ref="H51:N51"/>
    <mergeCell ref="H52:N52"/>
    <mergeCell ref="H53:N53"/>
    <mergeCell ref="H54:N54"/>
  </mergeCells>
  <pageMargins left="0.7" right="0.7" top="0.75" bottom="0.75" header="0.3" footer="0.3"/>
  <pageSetup orientation="portrait"/>
  <headerFooter>
    <oddFooter>&amp;C&amp;"Helvetica Neue,Regular"&amp;12&amp;K000000&amp;P</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G72"/>
  <sheetViews>
    <sheetView showGridLines="0" workbookViewId="0"/>
  </sheetViews>
  <sheetFormatPr baseColWidth="10" defaultColWidth="11.42578125" defaultRowHeight="15" customHeight="1"/>
  <cols>
    <col min="1" max="1" width="11.42578125" style="1" customWidth="1"/>
    <col min="2" max="2" width="116" style="1" customWidth="1"/>
    <col min="3" max="3" width="8.140625" style="1" customWidth="1"/>
    <col min="4" max="4" width="126.42578125" style="1" customWidth="1"/>
    <col min="5" max="5" width="8.28515625" style="1" customWidth="1"/>
    <col min="6" max="6" width="131" style="1" customWidth="1"/>
    <col min="7" max="8" width="11.42578125" style="1" customWidth="1"/>
    <col min="9" max="16384" width="11.42578125" style="1"/>
  </cols>
  <sheetData>
    <row r="1" spans="1:7" ht="15" customHeight="1">
      <c r="A1" s="140"/>
      <c r="B1" s="141"/>
      <c r="C1" s="141"/>
      <c r="D1" s="141"/>
      <c r="E1" s="142"/>
      <c r="F1" s="141"/>
      <c r="G1" s="143"/>
    </row>
    <row r="2" spans="1:7" ht="15" customHeight="1">
      <c r="A2" s="7"/>
      <c r="B2" s="8"/>
      <c r="C2" s="8"/>
      <c r="D2" s="8"/>
      <c r="E2" s="142"/>
      <c r="F2" s="8"/>
      <c r="G2" s="9"/>
    </row>
    <row r="3" spans="1:7" ht="15" customHeight="1">
      <c r="A3" s="7"/>
      <c r="B3" s="8"/>
      <c r="C3" s="8"/>
      <c r="D3" s="8"/>
      <c r="E3" s="142"/>
      <c r="F3" s="8"/>
      <c r="G3" s="9"/>
    </row>
    <row r="4" spans="1:7" ht="15" customHeight="1">
      <c r="A4" s="7"/>
      <c r="B4" s="8"/>
      <c r="C4" s="8"/>
      <c r="D4" s="8"/>
      <c r="E4" s="142"/>
      <c r="F4" s="8"/>
      <c r="G4" s="9"/>
    </row>
    <row r="5" spans="1:7" ht="15" customHeight="1">
      <c r="A5" s="7"/>
      <c r="B5" s="144"/>
      <c r="C5" s="144"/>
      <c r="D5" s="144"/>
      <c r="E5" s="145"/>
      <c r="F5" s="144"/>
      <c r="G5" s="9"/>
    </row>
    <row r="6" spans="1:7" ht="25.5" customHeight="1">
      <c r="A6" s="146"/>
      <c r="B6" s="566"/>
      <c r="C6" s="147"/>
      <c r="D6" s="148" t="s">
        <v>152</v>
      </c>
      <c r="E6" s="149"/>
      <c r="F6" s="148" t="s">
        <v>238</v>
      </c>
      <c r="G6" s="150"/>
    </row>
    <row r="7" spans="1:7" ht="36" customHeight="1">
      <c r="A7" s="146"/>
      <c r="B7" s="567"/>
      <c r="C7" s="151">
        <v>1</v>
      </c>
      <c r="D7" s="152" t="s">
        <v>154</v>
      </c>
      <c r="E7" s="153">
        <v>1</v>
      </c>
      <c r="F7" s="154" t="s">
        <v>239</v>
      </c>
      <c r="G7" s="150"/>
    </row>
    <row r="8" spans="1:7" ht="36" customHeight="1">
      <c r="A8" s="146"/>
      <c r="B8" s="567"/>
      <c r="C8" s="151">
        <v>2</v>
      </c>
      <c r="D8" s="155" t="s">
        <v>156</v>
      </c>
      <c r="E8" s="156">
        <v>2</v>
      </c>
      <c r="F8" s="157" t="s">
        <v>157</v>
      </c>
      <c r="G8" s="150"/>
    </row>
    <row r="9" spans="1:7" ht="36" customHeight="1">
      <c r="A9" s="146"/>
      <c r="B9" s="567"/>
      <c r="C9" s="151">
        <v>3</v>
      </c>
      <c r="D9" s="158" t="s">
        <v>158</v>
      </c>
      <c r="E9" s="153">
        <v>3</v>
      </c>
      <c r="F9" s="159" t="s">
        <v>159</v>
      </c>
      <c r="G9" s="150"/>
    </row>
    <row r="10" spans="1:7" ht="18.75" customHeight="1">
      <c r="A10" s="146"/>
      <c r="B10" s="567"/>
      <c r="C10" s="151">
        <v>4</v>
      </c>
      <c r="D10" s="158" t="s">
        <v>160</v>
      </c>
      <c r="E10" s="156">
        <v>4</v>
      </c>
      <c r="F10" s="154" t="s">
        <v>161</v>
      </c>
      <c r="G10" s="150"/>
    </row>
    <row r="11" spans="1:7" ht="18.75" customHeight="1">
      <c r="A11" s="146"/>
      <c r="B11" s="567"/>
      <c r="C11" s="151">
        <v>5</v>
      </c>
      <c r="D11" s="158" t="s">
        <v>162</v>
      </c>
      <c r="E11" s="153">
        <v>5</v>
      </c>
      <c r="F11" s="160" t="s">
        <v>163</v>
      </c>
      <c r="G11" s="9"/>
    </row>
    <row r="12" spans="1:7" ht="18.75" customHeight="1">
      <c r="A12" s="146"/>
      <c r="B12" s="567"/>
      <c r="C12" s="151">
        <v>6</v>
      </c>
      <c r="D12" s="158" t="s">
        <v>164</v>
      </c>
      <c r="E12" s="156">
        <v>6</v>
      </c>
      <c r="F12" s="154" t="s">
        <v>165</v>
      </c>
      <c r="G12" s="150"/>
    </row>
    <row r="13" spans="1:7" ht="18.75" customHeight="1">
      <c r="A13" s="146"/>
      <c r="B13" s="567"/>
      <c r="C13" s="151">
        <v>7</v>
      </c>
      <c r="D13" s="161" t="s">
        <v>166</v>
      </c>
      <c r="E13" s="153">
        <v>7</v>
      </c>
      <c r="F13" s="154" t="s">
        <v>167</v>
      </c>
      <c r="G13" s="150"/>
    </row>
    <row r="14" spans="1:7" ht="36" customHeight="1">
      <c r="A14" s="146"/>
      <c r="B14" s="567"/>
      <c r="C14" s="151">
        <v>8</v>
      </c>
      <c r="D14" s="158" t="s">
        <v>168</v>
      </c>
      <c r="E14" s="156">
        <v>8</v>
      </c>
      <c r="F14" s="154" t="s">
        <v>169</v>
      </c>
      <c r="G14" s="150"/>
    </row>
    <row r="15" spans="1:7" ht="36" customHeight="1">
      <c r="A15" s="146"/>
      <c r="B15" s="567"/>
      <c r="C15" s="151">
        <v>9</v>
      </c>
      <c r="D15" s="158" t="s">
        <v>170</v>
      </c>
      <c r="E15" s="153">
        <v>9</v>
      </c>
      <c r="F15" s="154" t="s">
        <v>171</v>
      </c>
      <c r="G15" s="150"/>
    </row>
    <row r="16" spans="1:7" ht="18.75" customHeight="1">
      <c r="A16" s="146"/>
      <c r="B16" s="567"/>
      <c r="C16" s="151">
        <v>10</v>
      </c>
      <c r="D16" s="158" t="s">
        <v>172</v>
      </c>
      <c r="E16" s="156">
        <v>10</v>
      </c>
      <c r="F16" s="154" t="s">
        <v>173</v>
      </c>
      <c r="G16" s="150"/>
    </row>
    <row r="17" spans="1:7" ht="18.75" customHeight="1">
      <c r="A17" s="146"/>
      <c r="B17" s="567"/>
      <c r="C17" s="151">
        <v>11</v>
      </c>
      <c r="D17" s="158" t="s">
        <v>174</v>
      </c>
      <c r="E17" s="153">
        <v>11</v>
      </c>
      <c r="F17" s="154" t="s">
        <v>175</v>
      </c>
      <c r="G17" s="150"/>
    </row>
    <row r="18" spans="1:7" ht="18.75" customHeight="1">
      <c r="A18" s="146"/>
      <c r="B18" s="567"/>
      <c r="C18" s="151">
        <v>12</v>
      </c>
      <c r="D18" s="158" t="s">
        <v>176</v>
      </c>
      <c r="E18" s="156">
        <v>12</v>
      </c>
      <c r="F18" s="154" t="s">
        <v>177</v>
      </c>
      <c r="G18" s="150"/>
    </row>
    <row r="19" spans="1:7" ht="36" customHeight="1">
      <c r="A19" s="146"/>
      <c r="B19" s="567"/>
      <c r="C19" s="151">
        <v>13</v>
      </c>
      <c r="D19" s="158" t="s">
        <v>178</v>
      </c>
      <c r="E19" s="153">
        <v>13</v>
      </c>
      <c r="F19" s="154" t="s">
        <v>179</v>
      </c>
      <c r="G19" s="150"/>
    </row>
    <row r="20" spans="1:7" ht="18.75" customHeight="1">
      <c r="A20" s="146"/>
      <c r="B20" s="567"/>
      <c r="C20" s="151">
        <v>14</v>
      </c>
      <c r="D20" s="158" t="s">
        <v>180</v>
      </c>
      <c r="E20" s="156">
        <v>14</v>
      </c>
      <c r="F20" s="154" t="s">
        <v>181</v>
      </c>
      <c r="G20" s="150"/>
    </row>
    <row r="21" spans="1:7" ht="18.75" customHeight="1">
      <c r="A21" s="146"/>
      <c r="B21" s="567"/>
      <c r="C21" s="151">
        <v>15</v>
      </c>
      <c r="D21" s="158" t="s">
        <v>182</v>
      </c>
      <c r="E21" s="153">
        <v>15</v>
      </c>
      <c r="F21" s="154" t="s">
        <v>183</v>
      </c>
      <c r="G21" s="150"/>
    </row>
    <row r="22" spans="1:7" ht="18.75" customHeight="1">
      <c r="A22" s="146"/>
      <c r="B22" s="567"/>
      <c r="C22" s="151">
        <v>16</v>
      </c>
      <c r="D22" s="158" t="s">
        <v>184</v>
      </c>
      <c r="E22" s="156">
        <v>16</v>
      </c>
      <c r="F22" s="154" t="s">
        <v>240</v>
      </c>
      <c r="G22" s="150"/>
    </row>
    <row r="23" spans="1:7" ht="50.1" customHeight="1">
      <c r="A23" s="146"/>
      <c r="B23" s="567"/>
      <c r="C23" s="151">
        <v>17</v>
      </c>
      <c r="D23" s="158" t="s">
        <v>186</v>
      </c>
      <c r="E23" s="153">
        <v>17</v>
      </c>
      <c r="F23" s="155" t="s">
        <v>241</v>
      </c>
      <c r="G23" s="150"/>
    </row>
    <row r="24" spans="1:7" ht="36" customHeight="1">
      <c r="A24" s="146"/>
      <c r="B24" s="567"/>
      <c r="C24" s="151">
        <v>18</v>
      </c>
      <c r="D24" s="158" t="s">
        <v>188</v>
      </c>
      <c r="E24" s="156">
        <v>18</v>
      </c>
      <c r="F24" s="158" t="s">
        <v>189</v>
      </c>
      <c r="G24" s="150"/>
    </row>
    <row r="25" spans="1:7" ht="18.75" customHeight="1">
      <c r="A25" s="146"/>
      <c r="B25" s="567"/>
      <c r="C25" s="151">
        <v>19</v>
      </c>
      <c r="D25" s="158" t="s">
        <v>190</v>
      </c>
      <c r="E25" s="153">
        <v>19</v>
      </c>
      <c r="F25" s="159" t="s">
        <v>242</v>
      </c>
      <c r="G25" s="150"/>
    </row>
    <row r="26" spans="1:7" ht="36" customHeight="1">
      <c r="A26" s="146"/>
      <c r="B26" s="567"/>
      <c r="C26" s="151">
        <v>20</v>
      </c>
      <c r="D26" s="158" t="s">
        <v>191</v>
      </c>
      <c r="E26" s="156">
        <v>20</v>
      </c>
      <c r="F26" s="158" t="s">
        <v>192</v>
      </c>
      <c r="G26" s="150"/>
    </row>
    <row r="27" spans="1:7" ht="36" customHeight="1">
      <c r="A27" s="146"/>
      <c r="B27" s="568"/>
      <c r="C27" s="151">
        <v>21</v>
      </c>
      <c r="D27" s="155" t="s">
        <v>186</v>
      </c>
      <c r="E27" s="153">
        <v>21</v>
      </c>
      <c r="F27" s="158" t="s">
        <v>241</v>
      </c>
      <c r="G27" s="150"/>
    </row>
    <row r="28" spans="1:7" ht="25.5" customHeight="1">
      <c r="A28" s="162"/>
      <c r="B28" s="148" t="s">
        <v>195</v>
      </c>
      <c r="C28" s="163"/>
      <c r="D28" s="148" t="s">
        <v>243</v>
      </c>
      <c r="E28" s="163"/>
      <c r="F28" s="148" t="s">
        <v>244</v>
      </c>
      <c r="G28" s="150"/>
    </row>
    <row r="29" spans="1:7" ht="56.25" customHeight="1">
      <c r="A29" s="164">
        <v>1</v>
      </c>
      <c r="B29" s="165" t="s">
        <v>197</v>
      </c>
      <c r="C29" s="166"/>
      <c r="D29" s="167" t="s">
        <v>245</v>
      </c>
      <c r="E29" s="168"/>
      <c r="F29" s="169" t="s">
        <v>246</v>
      </c>
      <c r="G29" s="150"/>
    </row>
    <row r="30" spans="1:7" ht="63" customHeight="1">
      <c r="A30" s="164">
        <v>2</v>
      </c>
      <c r="B30" s="155" t="s">
        <v>199</v>
      </c>
      <c r="C30" s="170"/>
      <c r="D30" s="154" t="s">
        <v>247</v>
      </c>
      <c r="E30" s="171"/>
      <c r="F30" s="154" t="s">
        <v>248</v>
      </c>
      <c r="G30" s="150"/>
    </row>
    <row r="31" spans="1:7" ht="54.95" customHeight="1">
      <c r="A31" s="164">
        <v>3</v>
      </c>
      <c r="B31" s="155" t="s">
        <v>201</v>
      </c>
      <c r="C31" s="170"/>
      <c r="D31" s="154" t="s">
        <v>249</v>
      </c>
      <c r="E31" s="168"/>
      <c r="F31" s="154" t="s">
        <v>250</v>
      </c>
      <c r="G31" s="150"/>
    </row>
    <row r="32" spans="1:7" ht="54" customHeight="1">
      <c r="A32" s="164">
        <v>4</v>
      </c>
      <c r="B32" s="155" t="s">
        <v>203</v>
      </c>
      <c r="C32" s="170"/>
      <c r="D32" s="154" t="s">
        <v>251</v>
      </c>
      <c r="E32" s="171"/>
      <c r="F32" s="169" t="s">
        <v>252</v>
      </c>
      <c r="G32" s="150"/>
    </row>
    <row r="33" spans="1:7" ht="36" customHeight="1">
      <c r="A33" s="164">
        <v>5</v>
      </c>
      <c r="B33" s="172" t="s">
        <v>205</v>
      </c>
      <c r="C33" s="170"/>
      <c r="D33" s="154" t="s">
        <v>253</v>
      </c>
      <c r="E33" s="168"/>
      <c r="F33" s="154" t="s">
        <v>254</v>
      </c>
      <c r="G33" s="150"/>
    </row>
    <row r="34" spans="1:7" ht="54" customHeight="1">
      <c r="A34" s="164">
        <v>6</v>
      </c>
      <c r="B34" s="157" t="s">
        <v>207</v>
      </c>
      <c r="C34" s="170"/>
      <c r="D34" s="154" t="s">
        <v>255</v>
      </c>
      <c r="E34" s="171"/>
      <c r="F34" s="154" t="s">
        <v>256</v>
      </c>
      <c r="G34" s="150"/>
    </row>
    <row r="35" spans="1:7" ht="66.95" customHeight="1">
      <c r="A35" s="173">
        <v>7</v>
      </c>
      <c r="B35" s="155" t="s">
        <v>209</v>
      </c>
      <c r="C35" s="170"/>
      <c r="D35" s="159" t="s">
        <v>257</v>
      </c>
      <c r="E35" s="171"/>
      <c r="F35" s="154" t="s">
        <v>258</v>
      </c>
      <c r="G35" s="150"/>
    </row>
    <row r="36" spans="1:7" ht="54" customHeight="1">
      <c r="A36" s="164">
        <v>8</v>
      </c>
      <c r="B36" s="155" t="s">
        <v>211</v>
      </c>
      <c r="C36" s="174"/>
      <c r="D36" s="154" t="s">
        <v>259</v>
      </c>
      <c r="E36" s="171"/>
      <c r="F36" s="154" t="s">
        <v>260</v>
      </c>
      <c r="G36" s="150"/>
    </row>
    <row r="37" spans="1:7" ht="54" customHeight="1">
      <c r="A37" s="164">
        <v>9</v>
      </c>
      <c r="B37" s="155" t="s">
        <v>213</v>
      </c>
      <c r="C37" s="174"/>
      <c r="D37" s="154" t="s">
        <v>261</v>
      </c>
      <c r="E37" s="168"/>
      <c r="F37" s="169" t="s">
        <v>262</v>
      </c>
      <c r="G37" s="150"/>
    </row>
    <row r="38" spans="1:7" ht="54.75" customHeight="1">
      <c r="A38" s="164">
        <v>10</v>
      </c>
      <c r="B38" s="154" t="s">
        <v>215</v>
      </c>
      <c r="C38" s="175"/>
      <c r="D38" s="154" t="s">
        <v>263</v>
      </c>
      <c r="E38" s="171"/>
      <c r="F38" s="169" t="s">
        <v>264</v>
      </c>
      <c r="G38" s="150"/>
    </row>
    <row r="39" spans="1:7" ht="54.75" customHeight="1">
      <c r="A39" s="164">
        <v>11</v>
      </c>
      <c r="B39" s="157" t="s">
        <v>217</v>
      </c>
      <c r="C39" s="176"/>
      <c r="D39" s="154" t="s">
        <v>265</v>
      </c>
      <c r="E39" s="168"/>
      <c r="F39" s="169" t="s">
        <v>266</v>
      </c>
      <c r="G39" s="150"/>
    </row>
    <row r="40" spans="1:7" ht="72" customHeight="1">
      <c r="A40" s="164">
        <v>12</v>
      </c>
      <c r="B40" s="157" t="s">
        <v>219</v>
      </c>
      <c r="C40" s="177"/>
      <c r="D40" s="154" t="s">
        <v>267</v>
      </c>
      <c r="E40" s="171"/>
      <c r="F40" s="154" t="s">
        <v>268</v>
      </c>
      <c r="G40" s="150"/>
    </row>
    <row r="41" spans="1:7" ht="54.75" customHeight="1">
      <c r="A41" s="164">
        <v>13</v>
      </c>
      <c r="B41" s="157" t="s">
        <v>221</v>
      </c>
      <c r="C41" s="174"/>
      <c r="D41" s="154" t="s">
        <v>269</v>
      </c>
      <c r="E41" s="168"/>
      <c r="F41" s="169" t="s">
        <v>270</v>
      </c>
      <c r="G41" s="150"/>
    </row>
    <row r="42" spans="1:7" ht="54.75" customHeight="1">
      <c r="A42" s="164">
        <v>14</v>
      </c>
      <c r="B42" s="154" t="s">
        <v>223</v>
      </c>
      <c r="C42" s="174"/>
      <c r="D42" s="154" t="s">
        <v>271</v>
      </c>
      <c r="E42" s="171"/>
      <c r="F42" s="169" t="s">
        <v>272</v>
      </c>
      <c r="G42" s="150"/>
    </row>
    <row r="43" spans="1:7" ht="72" customHeight="1">
      <c r="A43" s="164">
        <v>15</v>
      </c>
      <c r="B43" s="154" t="s">
        <v>225</v>
      </c>
      <c r="C43" s="178"/>
      <c r="D43" s="154" t="s">
        <v>273</v>
      </c>
      <c r="E43" s="168"/>
      <c r="F43" s="159" t="s">
        <v>274</v>
      </c>
      <c r="G43" s="150"/>
    </row>
    <row r="44" spans="1:7" ht="54.75" customHeight="1">
      <c r="A44" s="164">
        <v>16</v>
      </c>
      <c r="B44" s="154" t="s">
        <v>227</v>
      </c>
      <c r="C44" s="176"/>
      <c r="D44" s="569"/>
      <c r="E44" s="171"/>
      <c r="F44" s="169" t="s">
        <v>275</v>
      </c>
      <c r="G44" s="150"/>
    </row>
    <row r="45" spans="1:7" ht="54.75" customHeight="1">
      <c r="A45" s="164">
        <v>17</v>
      </c>
      <c r="B45" s="154" t="s">
        <v>229</v>
      </c>
      <c r="C45" s="174"/>
      <c r="D45" s="570"/>
      <c r="E45" s="168"/>
      <c r="F45" s="169" t="s">
        <v>276</v>
      </c>
      <c r="G45" s="150"/>
    </row>
    <row r="46" spans="1:7" ht="36.75" customHeight="1">
      <c r="A46" s="164">
        <v>18</v>
      </c>
      <c r="B46" s="179" t="s">
        <v>231</v>
      </c>
      <c r="C46" s="170"/>
      <c r="D46" s="570"/>
      <c r="E46" s="171"/>
      <c r="F46" s="169" t="s">
        <v>277</v>
      </c>
      <c r="G46" s="150"/>
    </row>
    <row r="47" spans="1:7" ht="36.75" customHeight="1">
      <c r="A47" s="164">
        <v>19</v>
      </c>
      <c r="B47" s="179" t="s">
        <v>233</v>
      </c>
      <c r="C47" s="170"/>
      <c r="D47" s="570"/>
      <c r="E47" s="168"/>
      <c r="F47" s="169" t="s">
        <v>278</v>
      </c>
      <c r="G47" s="150"/>
    </row>
    <row r="48" spans="1:7" ht="36.75" customHeight="1">
      <c r="A48" s="164">
        <v>20</v>
      </c>
      <c r="B48" s="179" t="s">
        <v>279</v>
      </c>
      <c r="C48" s="170"/>
      <c r="D48" s="570"/>
      <c r="E48" s="171"/>
      <c r="F48" s="169" t="s">
        <v>280</v>
      </c>
      <c r="G48" s="150"/>
    </row>
    <row r="49" spans="1:7" ht="36.75" customHeight="1">
      <c r="A49" s="561">
        <v>21</v>
      </c>
      <c r="B49" s="563" t="s">
        <v>281</v>
      </c>
      <c r="C49" s="565"/>
      <c r="D49" s="570"/>
      <c r="E49" s="168"/>
      <c r="F49" s="169" t="s">
        <v>282</v>
      </c>
      <c r="G49" s="150"/>
    </row>
    <row r="50" spans="1:7" ht="36.75" customHeight="1">
      <c r="A50" s="562"/>
      <c r="B50" s="564"/>
      <c r="C50" s="565"/>
      <c r="D50" s="571"/>
      <c r="E50" s="171"/>
      <c r="F50" s="169" t="s">
        <v>283</v>
      </c>
      <c r="G50" s="150"/>
    </row>
    <row r="51" spans="1:7" ht="25.5" customHeight="1">
      <c r="A51" s="180"/>
      <c r="B51" s="148" t="s">
        <v>284</v>
      </c>
      <c r="C51" s="181"/>
      <c r="D51" s="148" t="s">
        <v>285</v>
      </c>
      <c r="E51" s="149"/>
      <c r="F51" s="148" t="s">
        <v>286</v>
      </c>
      <c r="G51" s="150"/>
    </row>
    <row r="52" spans="1:7" ht="65.099999999999994" customHeight="1">
      <c r="A52" s="164">
        <v>1</v>
      </c>
      <c r="B52" s="154" t="s">
        <v>196</v>
      </c>
      <c r="C52" s="177"/>
      <c r="D52" s="154" t="s">
        <v>287</v>
      </c>
      <c r="E52" s="182"/>
      <c r="F52" s="154" t="s">
        <v>288</v>
      </c>
      <c r="G52" s="150"/>
    </row>
    <row r="53" spans="1:7" ht="74.099999999999994" customHeight="1">
      <c r="A53" s="164">
        <v>2</v>
      </c>
      <c r="B53" s="154" t="s">
        <v>198</v>
      </c>
      <c r="C53" s="177"/>
      <c r="D53" s="159" t="s">
        <v>289</v>
      </c>
      <c r="E53" s="182"/>
      <c r="F53" s="154" t="s">
        <v>290</v>
      </c>
      <c r="G53" s="150"/>
    </row>
    <row r="54" spans="1:7" ht="45" customHeight="1">
      <c r="A54" s="164">
        <v>3</v>
      </c>
      <c r="B54" s="154" t="s">
        <v>200</v>
      </c>
      <c r="C54" s="177"/>
      <c r="D54" s="154" t="s">
        <v>291</v>
      </c>
      <c r="E54" s="182"/>
      <c r="F54" s="154" t="s">
        <v>292</v>
      </c>
      <c r="G54" s="150"/>
    </row>
    <row r="55" spans="1:7" ht="54" customHeight="1">
      <c r="A55" s="164">
        <v>4</v>
      </c>
      <c r="B55" s="154" t="s">
        <v>202</v>
      </c>
      <c r="C55" s="177"/>
      <c r="D55" s="154" t="s">
        <v>293</v>
      </c>
      <c r="E55" s="182"/>
      <c r="F55" s="154" t="s">
        <v>294</v>
      </c>
      <c r="G55" s="150"/>
    </row>
    <row r="56" spans="1:7" ht="54" customHeight="1">
      <c r="A56" s="164">
        <v>5</v>
      </c>
      <c r="B56" s="154" t="s">
        <v>204</v>
      </c>
      <c r="C56" s="177"/>
      <c r="D56" s="154" t="s">
        <v>295</v>
      </c>
      <c r="E56" s="182"/>
      <c r="F56" s="154" t="s">
        <v>296</v>
      </c>
      <c r="G56" s="150"/>
    </row>
    <row r="57" spans="1:7" ht="72" customHeight="1">
      <c r="A57" s="164">
        <v>6</v>
      </c>
      <c r="B57" s="154" t="s">
        <v>206</v>
      </c>
      <c r="C57" s="177"/>
      <c r="D57" s="154" t="s">
        <v>297</v>
      </c>
      <c r="E57" s="182"/>
      <c r="F57" s="154" t="s">
        <v>298</v>
      </c>
      <c r="G57" s="150"/>
    </row>
    <row r="58" spans="1:7" ht="54" customHeight="1">
      <c r="A58" s="164">
        <v>7</v>
      </c>
      <c r="B58" s="154" t="s">
        <v>208</v>
      </c>
      <c r="C58" s="177"/>
      <c r="D58" s="159" t="s">
        <v>299</v>
      </c>
      <c r="E58" s="182"/>
      <c r="F58" s="154" t="s">
        <v>300</v>
      </c>
      <c r="G58" s="150"/>
    </row>
    <row r="59" spans="1:7" ht="69" customHeight="1">
      <c r="A59" s="164">
        <v>8</v>
      </c>
      <c r="B59" s="154" t="s">
        <v>210</v>
      </c>
      <c r="C59" s="177"/>
      <c r="D59" s="159" t="s">
        <v>301</v>
      </c>
      <c r="E59" s="182"/>
      <c r="F59" s="154" t="s">
        <v>302</v>
      </c>
      <c r="G59" s="150"/>
    </row>
    <row r="60" spans="1:7" ht="54" customHeight="1">
      <c r="A60" s="164">
        <v>9</v>
      </c>
      <c r="B60" s="154" t="s">
        <v>212</v>
      </c>
      <c r="C60" s="183"/>
      <c r="D60" s="154" t="s">
        <v>303</v>
      </c>
      <c r="E60" s="182"/>
      <c r="F60" s="154" t="s">
        <v>304</v>
      </c>
      <c r="G60" s="150"/>
    </row>
    <row r="61" spans="1:7" ht="54" customHeight="1">
      <c r="A61" s="164">
        <v>10</v>
      </c>
      <c r="B61" s="157" t="s">
        <v>214</v>
      </c>
      <c r="C61" s="184"/>
      <c r="D61" s="154" t="s">
        <v>305</v>
      </c>
      <c r="E61" s="185"/>
      <c r="F61" s="154" t="s">
        <v>306</v>
      </c>
      <c r="G61" s="150"/>
    </row>
    <row r="62" spans="1:7" ht="36" customHeight="1">
      <c r="A62" s="164">
        <v>11</v>
      </c>
      <c r="B62" s="157" t="s">
        <v>216</v>
      </c>
      <c r="C62" s="184"/>
      <c r="D62" s="154" t="s">
        <v>307</v>
      </c>
      <c r="E62" s="185"/>
      <c r="F62" s="154" t="s">
        <v>308</v>
      </c>
      <c r="G62" s="150"/>
    </row>
    <row r="63" spans="1:7" ht="54" customHeight="1">
      <c r="A63" s="164">
        <v>12</v>
      </c>
      <c r="B63" s="154" t="s">
        <v>218</v>
      </c>
      <c r="C63" s="186"/>
      <c r="D63" s="154" t="s">
        <v>309</v>
      </c>
      <c r="E63" s="187"/>
      <c r="F63" s="154" t="s">
        <v>310</v>
      </c>
      <c r="G63" s="150"/>
    </row>
    <row r="64" spans="1:7" ht="36" customHeight="1">
      <c r="A64" s="164">
        <v>13</v>
      </c>
      <c r="B64" s="188" t="s">
        <v>220</v>
      </c>
      <c r="C64" s="184"/>
      <c r="D64" s="154" t="s">
        <v>311</v>
      </c>
      <c r="E64" s="185"/>
      <c r="F64" s="154" t="s">
        <v>312</v>
      </c>
      <c r="G64" s="150"/>
    </row>
    <row r="65" spans="1:7" ht="60.95" customHeight="1">
      <c r="A65" s="164">
        <v>14</v>
      </c>
      <c r="B65" s="154" t="s">
        <v>222</v>
      </c>
      <c r="C65" s="186"/>
      <c r="D65" s="154" t="s">
        <v>313</v>
      </c>
      <c r="E65" s="187"/>
      <c r="F65" s="154" t="s">
        <v>314</v>
      </c>
      <c r="G65" s="150"/>
    </row>
    <row r="66" spans="1:7" ht="54" customHeight="1">
      <c r="A66" s="164">
        <v>15</v>
      </c>
      <c r="B66" s="154" t="s">
        <v>224</v>
      </c>
      <c r="C66" s="186"/>
      <c r="D66" s="154" t="s">
        <v>315</v>
      </c>
      <c r="E66" s="187"/>
      <c r="F66" s="154" t="s">
        <v>316</v>
      </c>
      <c r="G66" s="150"/>
    </row>
    <row r="67" spans="1:7" ht="39" customHeight="1">
      <c r="A67" s="164">
        <v>16</v>
      </c>
      <c r="B67" s="154" t="s">
        <v>226</v>
      </c>
      <c r="C67" s="575"/>
      <c r="D67" s="572"/>
      <c r="E67" s="189"/>
      <c r="F67" s="154" t="s">
        <v>317</v>
      </c>
      <c r="G67" s="150"/>
    </row>
    <row r="68" spans="1:7" ht="45" customHeight="1">
      <c r="A68" s="164">
        <v>17</v>
      </c>
      <c r="B68" s="157" t="s">
        <v>318</v>
      </c>
      <c r="C68" s="576"/>
      <c r="D68" s="573"/>
      <c r="E68" s="190"/>
      <c r="F68" s="154" t="s">
        <v>319</v>
      </c>
      <c r="G68" s="150"/>
    </row>
    <row r="69" spans="1:7" ht="47.1" customHeight="1">
      <c r="A69" s="164">
        <v>18</v>
      </c>
      <c r="B69" s="157" t="s">
        <v>230</v>
      </c>
      <c r="C69" s="576"/>
      <c r="D69" s="573"/>
      <c r="E69" s="578"/>
      <c r="F69" s="154" t="s">
        <v>320</v>
      </c>
      <c r="G69" s="150"/>
    </row>
    <row r="70" spans="1:7" ht="57" customHeight="1">
      <c r="A70" s="164">
        <v>19</v>
      </c>
      <c r="B70" s="154" t="s">
        <v>232</v>
      </c>
      <c r="C70" s="576"/>
      <c r="D70" s="573"/>
      <c r="E70" s="578"/>
      <c r="F70" s="154" t="s">
        <v>321</v>
      </c>
      <c r="G70" s="150"/>
    </row>
    <row r="71" spans="1:7" ht="45.95" customHeight="1">
      <c r="A71" s="164">
        <v>20</v>
      </c>
      <c r="B71" s="154" t="s">
        <v>234</v>
      </c>
      <c r="C71" s="576"/>
      <c r="D71" s="573"/>
      <c r="E71" s="578"/>
      <c r="F71" s="154" t="s">
        <v>322</v>
      </c>
      <c r="G71" s="150"/>
    </row>
    <row r="72" spans="1:7" ht="20.25" customHeight="1">
      <c r="A72" s="164">
        <v>21</v>
      </c>
      <c r="B72" s="157" t="s">
        <v>236</v>
      </c>
      <c r="C72" s="577"/>
      <c r="D72" s="574"/>
      <c r="E72" s="579"/>
      <c r="F72" s="191"/>
      <c r="G72" s="192"/>
    </row>
  </sheetData>
  <mergeCells count="8">
    <mergeCell ref="D67:D72"/>
    <mergeCell ref="C67:C72"/>
    <mergeCell ref="E69:E72"/>
    <mergeCell ref="A49:A50"/>
    <mergeCell ref="B49:B50"/>
    <mergeCell ref="C49:C50"/>
    <mergeCell ref="B6:B27"/>
    <mergeCell ref="D44:D50"/>
  </mergeCells>
  <pageMargins left="0.19685" right="0.19685" top="0.748031" bottom="0.748031" header="0.31496099999999999" footer="0.31496099999999999"/>
  <pageSetup orientation="portrait"/>
  <headerFooter>
    <oddFooter>&amp;C&amp;"Helvetica Neue,Regular"&amp;12&amp;K000000&amp;P</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F138"/>
  <sheetViews>
    <sheetView showGridLines="0" tabSelected="1" workbookViewId="0">
      <selection activeCell="W63" sqref="W63"/>
    </sheetView>
  </sheetViews>
  <sheetFormatPr baseColWidth="10" defaultColWidth="11.42578125" defaultRowHeight="15" customHeight="1"/>
  <cols>
    <col min="1" max="1" width="44.28515625" style="1" customWidth="1"/>
    <col min="2" max="2" width="84" style="1" customWidth="1"/>
    <col min="3" max="3" width="61" style="1" customWidth="1"/>
    <col min="4" max="15" width="6.42578125" style="1" hidden="1" customWidth="1"/>
    <col min="16" max="27" width="6.42578125" style="1" customWidth="1"/>
    <col min="28" max="28" width="26.7109375" style="1" customWidth="1"/>
    <col min="29" max="33" width="11.42578125" style="1" customWidth="1"/>
    <col min="34" max="16384" width="11.42578125" style="1"/>
  </cols>
  <sheetData>
    <row r="1" spans="1:32" ht="21" customHeight="1">
      <c r="A1" s="600" t="s">
        <v>0</v>
      </c>
      <c r="B1" s="601"/>
      <c r="C1" s="602" t="s">
        <v>1</v>
      </c>
      <c r="D1" s="603"/>
      <c r="E1" s="603"/>
      <c r="F1" s="603"/>
      <c r="G1" s="603"/>
      <c r="H1" s="603"/>
      <c r="I1" s="603"/>
      <c r="J1" s="603"/>
      <c r="K1" s="603"/>
      <c r="L1" s="603"/>
      <c r="M1" s="603"/>
      <c r="N1" s="603"/>
      <c r="O1" s="603"/>
      <c r="P1" s="603"/>
      <c r="Q1" s="603"/>
      <c r="R1" s="603"/>
      <c r="S1" s="603"/>
      <c r="T1" s="603"/>
      <c r="U1" s="603"/>
      <c r="V1" s="603"/>
      <c r="W1" s="603"/>
      <c r="X1" s="603"/>
      <c r="Y1" s="603"/>
      <c r="Z1" s="603"/>
      <c r="AA1" s="596" t="s">
        <v>2</v>
      </c>
      <c r="AB1" s="597"/>
      <c r="AC1" s="193"/>
      <c r="AD1" s="141"/>
      <c r="AE1" s="141"/>
      <c r="AF1" s="143"/>
    </row>
    <row r="2" spans="1:32" ht="41.45" customHeight="1">
      <c r="A2" s="601"/>
      <c r="B2" s="601"/>
      <c r="C2" s="603"/>
      <c r="D2" s="603"/>
      <c r="E2" s="603"/>
      <c r="F2" s="603"/>
      <c r="G2" s="603"/>
      <c r="H2" s="603"/>
      <c r="I2" s="603"/>
      <c r="J2" s="603"/>
      <c r="K2" s="603"/>
      <c r="L2" s="603"/>
      <c r="M2" s="603"/>
      <c r="N2" s="603"/>
      <c r="O2" s="603"/>
      <c r="P2" s="603"/>
      <c r="Q2" s="603"/>
      <c r="R2" s="603"/>
      <c r="S2" s="603"/>
      <c r="T2" s="603"/>
      <c r="U2" s="603"/>
      <c r="V2" s="603"/>
      <c r="W2" s="603"/>
      <c r="X2" s="603"/>
      <c r="Y2" s="603"/>
      <c r="Z2" s="603"/>
      <c r="AA2" s="597"/>
      <c r="AB2" s="597"/>
      <c r="AC2" s="194"/>
      <c r="AD2" s="8"/>
      <c r="AE2" s="8"/>
      <c r="AF2" s="9"/>
    </row>
    <row r="3" spans="1:32" ht="15" customHeight="1">
      <c r="A3" s="601"/>
      <c r="B3" s="601"/>
      <c r="C3" s="603"/>
      <c r="D3" s="603"/>
      <c r="E3" s="603"/>
      <c r="F3" s="603"/>
      <c r="G3" s="603"/>
      <c r="H3" s="603"/>
      <c r="I3" s="603"/>
      <c r="J3" s="603"/>
      <c r="K3" s="603"/>
      <c r="L3" s="603"/>
      <c r="M3" s="603"/>
      <c r="N3" s="603"/>
      <c r="O3" s="603"/>
      <c r="P3" s="603"/>
      <c r="Q3" s="603"/>
      <c r="R3" s="603"/>
      <c r="S3" s="603"/>
      <c r="T3" s="603"/>
      <c r="U3" s="603"/>
      <c r="V3" s="603"/>
      <c r="W3" s="603"/>
      <c r="X3" s="603"/>
      <c r="Y3" s="603"/>
      <c r="Z3" s="603"/>
      <c r="AA3" s="598" t="s">
        <v>4</v>
      </c>
      <c r="AB3" s="599"/>
      <c r="AC3" s="194"/>
      <c r="AD3" s="8"/>
      <c r="AE3" s="8"/>
      <c r="AF3" s="9"/>
    </row>
    <row r="4" spans="1:32" ht="15" customHeight="1">
      <c r="A4" s="601"/>
      <c r="B4" s="601"/>
      <c r="C4" s="604" t="s">
        <v>3</v>
      </c>
      <c r="D4" s="605"/>
      <c r="E4" s="605"/>
      <c r="F4" s="605"/>
      <c r="G4" s="605"/>
      <c r="H4" s="605"/>
      <c r="I4" s="605"/>
      <c r="J4" s="605"/>
      <c r="K4" s="605"/>
      <c r="L4" s="605"/>
      <c r="M4" s="605"/>
      <c r="N4" s="605"/>
      <c r="O4" s="605"/>
      <c r="P4" s="605"/>
      <c r="Q4" s="605"/>
      <c r="R4" s="605"/>
      <c r="S4" s="605"/>
      <c r="T4" s="605"/>
      <c r="U4" s="605"/>
      <c r="V4" s="605"/>
      <c r="W4" s="605"/>
      <c r="X4" s="605"/>
      <c r="Y4" s="605"/>
      <c r="Z4" s="605"/>
      <c r="AA4" s="599"/>
      <c r="AB4" s="599"/>
      <c r="AC4" s="194"/>
      <c r="AD4" s="8"/>
      <c r="AE4" s="8"/>
      <c r="AF4" s="9"/>
    </row>
    <row r="5" spans="1:32" ht="15" customHeight="1">
      <c r="A5" s="601"/>
      <c r="B5" s="601"/>
      <c r="C5" s="605"/>
      <c r="D5" s="605"/>
      <c r="E5" s="605"/>
      <c r="F5" s="605"/>
      <c r="G5" s="605"/>
      <c r="H5" s="605"/>
      <c r="I5" s="605"/>
      <c r="J5" s="605"/>
      <c r="K5" s="605"/>
      <c r="L5" s="605"/>
      <c r="M5" s="605"/>
      <c r="N5" s="605"/>
      <c r="O5" s="605"/>
      <c r="P5" s="605"/>
      <c r="Q5" s="605"/>
      <c r="R5" s="605"/>
      <c r="S5" s="605"/>
      <c r="T5" s="605"/>
      <c r="U5" s="605"/>
      <c r="V5" s="605"/>
      <c r="W5" s="605"/>
      <c r="X5" s="605"/>
      <c r="Y5" s="605"/>
      <c r="Z5" s="605"/>
      <c r="AA5" s="598" t="s">
        <v>5</v>
      </c>
      <c r="AB5" s="599"/>
      <c r="AC5" s="194"/>
      <c r="AD5" s="8"/>
      <c r="AE5" s="8"/>
      <c r="AF5" s="9"/>
    </row>
    <row r="6" spans="1:32" ht="37.9" customHeight="1">
      <c r="A6" s="601"/>
      <c r="B6" s="601"/>
      <c r="C6" s="605"/>
      <c r="D6" s="605"/>
      <c r="E6" s="605"/>
      <c r="F6" s="605"/>
      <c r="G6" s="605"/>
      <c r="H6" s="605"/>
      <c r="I6" s="605"/>
      <c r="J6" s="605"/>
      <c r="K6" s="605"/>
      <c r="L6" s="605"/>
      <c r="M6" s="605"/>
      <c r="N6" s="605"/>
      <c r="O6" s="605"/>
      <c r="P6" s="605"/>
      <c r="Q6" s="605"/>
      <c r="R6" s="605"/>
      <c r="S6" s="605"/>
      <c r="T6" s="605"/>
      <c r="U6" s="605"/>
      <c r="V6" s="605"/>
      <c r="W6" s="605"/>
      <c r="X6" s="605"/>
      <c r="Y6" s="605"/>
      <c r="Z6" s="605"/>
      <c r="AA6" s="599"/>
      <c r="AB6" s="599"/>
      <c r="AC6" s="194"/>
      <c r="AD6" s="8"/>
      <c r="AE6" s="8"/>
      <c r="AF6" s="9"/>
    </row>
    <row r="7" spans="1:32" ht="19.5" customHeight="1">
      <c r="A7" s="195"/>
      <c r="B7" s="196"/>
      <c r="C7" s="196"/>
      <c r="D7" s="196"/>
      <c r="E7" s="196"/>
      <c r="F7" s="196"/>
      <c r="G7" s="196"/>
      <c r="H7" s="196"/>
      <c r="I7" s="196"/>
      <c r="J7" s="196"/>
      <c r="K7" s="196"/>
      <c r="L7" s="196"/>
      <c r="M7" s="196"/>
      <c r="N7" s="196"/>
      <c r="O7" s="196"/>
      <c r="P7" s="196"/>
      <c r="Q7" s="196"/>
      <c r="R7" s="196"/>
      <c r="S7" s="196"/>
      <c r="T7" s="196"/>
      <c r="U7" s="196"/>
      <c r="V7" s="196"/>
      <c r="W7" s="196"/>
      <c r="X7" s="196"/>
      <c r="Y7" s="196"/>
      <c r="Z7" s="196"/>
      <c r="AA7" s="196"/>
      <c r="AB7" s="196"/>
      <c r="AC7" s="8"/>
      <c r="AD7" s="8"/>
      <c r="AE7" s="8"/>
      <c r="AF7" s="9"/>
    </row>
    <row r="8" spans="1:32" ht="19.5" customHeight="1">
      <c r="A8" s="197"/>
      <c r="B8" s="13"/>
      <c r="C8" s="13"/>
      <c r="D8" s="13"/>
      <c r="E8" s="13"/>
      <c r="F8" s="13"/>
      <c r="G8" s="13"/>
      <c r="H8" s="13"/>
      <c r="I8" s="13"/>
      <c r="J8" s="13"/>
      <c r="K8" s="13"/>
      <c r="L8" s="13"/>
      <c r="M8" s="13"/>
      <c r="N8" s="13"/>
      <c r="O8" s="13"/>
      <c r="P8" s="13"/>
      <c r="Q8" s="13"/>
      <c r="R8" s="13"/>
      <c r="S8" s="13"/>
      <c r="T8" s="13"/>
      <c r="U8" s="13"/>
      <c r="V8" s="13"/>
      <c r="W8" s="13"/>
      <c r="X8" s="13"/>
      <c r="Y8" s="13"/>
      <c r="Z8" s="13"/>
      <c r="AA8" s="13"/>
      <c r="AB8" s="13"/>
      <c r="AC8" s="8"/>
      <c r="AD8" s="8"/>
      <c r="AE8" s="8"/>
      <c r="AF8" s="9"/>
    </row>
    <row r="9" spans="1:32" ht="19.5" customHeight="1">
      <c r="A9" s="197"/>
      <c r="B9" s="13"/>
      <c r="C9" s="13"/>
      <c r="D9" s="13"/>
      <c r="E9" s="13"/>
      <c r="F9" s="13"/>
      <c r="G9" s="13"/>
      <c r="H9" s="13"/>
      <c r="I9" s="13"/>
      <c r="J9" s="13"/>
      <c r="K9" s="13"/>
      <c r="L9" s="13"/>
      <c r="M9" s="13"/>
      <c r="N9" s="13"/>
      <c r="O9" s="13"/>
      <c r="P9" s="13"/>
      <c r="Q9" s="13"/>
      <c r="R9" s="13"/>
      <c r="S9" s="13"/>
      <c r="T9" s="13"/>
      <c r="U9" s="13"/>
      <c r="V9" s="13"/>
      <c r="W9" s="13"/>
      <c r="X9" s="13"/>
      <c r="Y9" s="13"/>
      <c r="Z9" s="13"/>
      <c r="AA9" s="13"/>
      <c r="AB9" s="13"/>
      <c r="AC9" s="8"/>
      <c r="AD9" s="8"/>
      <c r="AE9" s="8"/>
      <c r="AF9" s="9"/>
    </row>
    <row r="10" spans="1:32" ht="19.5" customHeight="1">
      <c r="A10" s="198"/>
      <c r="B10" s="199"/>
      <c r="C10" s="199"/>
      <c r="D10" s="13"/>
      <c r="E10" s="13"/>
      <c r="F10" s="13"/>
      <c r="G10" s="13"/>
      <c r="H10" s="13"/>
      <c r="I10" s="13"/>
      <c r="J10" s="13"/>
      <c r="K10" s="13"/>
      <c r="L10" s="13"/>
      <c r="M10" s="13"/>
      <c r="N10" s="13"/>
      <c r="O10" s="13"/>
      <c r="P10" s="13"/>
      <c r="Q10" s="13"/>
      <c r="R10" s="13"/>
      <c r="S10" s="13"/>
      <c r="T10" s="13"/>
      <c r="U10" s="13"/>
      <c r="V10" s="13"/>
      <c r="W10" s="13"/>
      <c r="X10" s="13"/>
      <c r="Y10" s="13"/>
      <c r="Z10" s="13"/>
      <c r="AA10" s="13"/>
      <c r="AB10" s="13"/>
      <c r="AC10" s="8"/>
      <c r="AD10" s="8"/>
      <c r="AE10" s="8"/>
      <c r="AF10" s="9"/>
    </row>
    <row r="11" spans="1:32" ht="20.25" customHeight="1">
      <c r="A11" s="200" t="s">
        <v>323</v>
      </c>
      <c r="B11" s="606" t="s">
        <v>324</v>
      </c>
      <c r="C11" s="396"/>
      <c r="D11" s="201"/>
      <c r="E11" s="199"/>
      <c r="F11" s="199"/>
      <c r="G11" s="199"/>
      <c r="H11" s="199"/>
      <c r="I11" s="199"/>
      <c r="J11" s="199"/>
      <c r="K11" s="199"/>
      <c r="L11" s="199"/>
      <c r="M11" s="199"/>
      <c r="N11" s="199"/>
      <c r="O11" s="199"/>
      <c r="P11" s="199"/>
      <c r="Q11" s="199"/>
      <c r="R11" s="199"/>
      <c r="S11" s="199"/>
      <c r="T11" s="199"/>
      <c r="U11" s="199"/>
      <c r="V11" s="199"/>
      <c r="W11" s="199"/>
      <c r="X11" s="199"/>
      <c r="Y11" s="199"/>
      <c r="Z11" s="199"/>
      <c r="AA11" s="199"/>
      <c r="AB11" s="199"/>
      <c r="AC11" s="8"/>
      <c r="AD11" s="8"/>
      <c r="AE11" s="8"/>
      <c r="AF11" s="9"/>
    </row>
    <row r="12" spans="1:32" ht="21.95" customHeight="1">
      <c r="A12" s="395" t="s">
        <v>325</v>
      </c>
      <c r="B12" s="607" t="s">
        <v>326</v>
      </c>
      <c r="C12" s="608"/>
      <c r="D12" s="395" t="s">
        <v>327</v>
      </c>
      <c r="E12" s="586"/>
      <c r="F12" s="586"/>
      <c r="G12" s="586"/>
      <c r="H12" s="586"/>
      <c r="I12" s="586"/>
      <c r="J12" s="586"/>
      <c r="K12" s="586"/>
      <c r="L12" s="586"/>
      <c r="M12" s="586"/>
      <c r="N12" s="586"/>
      <c r="O12" s="586"/>
      <c r="P12" s="586"/>
      <c r="Q12" s="586"/>
      <c r="R12" s="586"/>
      <c r="S12" s="586"/>
      <c r="T12" s="586"/>
      <c r="U12" s="586"/>
      <c r="V12" s="586"/>
      <c r="W12" s="586"/>
      <c r="X12" s="586"/>
      <c r="Y12" s="586"/>
      <c r="Z12" s="586"/>
      <c r="AA12" s="586"/>
      <c r="AB12" s="589" t="s">
        <v>328</v>
      </c>
      <c r="AC12" s="194"/>
      <c r="AD12" s="8"/>
      <c r="AE12" s="8"/>
      <c r="AF12" s="9"/>
    </row>
    <row r="13" spans="1:32" ht="36.75" customHeight="1">
      <c r="A13" s="586"/>
      <c r="B13" s="609"/>
      <c r="C13" s="610"/>
      <c r="D13" s="589" t="s">
        <v>329</v>
      </c>
      <c r="E13" s="588"/>
      <c r="F13" s="588"/>
      <c r="G13" s="588"/>
      <c r="H13" s="588"/>
      <c r="I13" s="588"/>
      <c r="J13" s="589" t="s">
        <v>330</v>
      </c>
      <c r="K13" s="588"/>
      <c r="L13" s="588"/>
      <c r="M13" s="588"/>
      <c r="N13" s="588"/>
      <c r="O13" s="588"/>
      <c r="P13" s="589" t="s">
        <v>331</v>
      </c>
      <c r="Q13" s="588"/>
      <c r="R13" s="588"/>
      <c r="S13" s="588"/>
      <c r="T13" s="588"/>
      <c r="U13" s="588"/>
      <c r="V13" s="589" t="s">
        <v>332</v>
      </c>
      <c r="W13" s="588"/>
      <c r="X13" s="588"/>
      <c r="Y13" s="588"/>
      <c r="Z13" s="588"/>
      <c r="AA13" s="588"/>
      <c r="AB13" s="588"/>
      <c r="AC13" s="194"/>
      <c r="AD13" s="8"/>
      <c r="AE13" s="8"/>
      <c r="AF13" s="9"/>
    </row>
    <row r="14" spans="1:32" ht="48.75" customHeight="1">
      <c r="A14" s="586"/>
      <c r="B14" s="611"/>
      <c r="C14" s="612"/>
      <c r="D14" s="587">
        <v>1</v>
      </c>
      <c r="E14" s="588"/>
      <c r="F14" s="587">
        <v>2</v>
      </c>
      <c r="G14" s="588"/>
      <c r="H14" s="587">
        <v>3</v>
      </c>
      <c r="I14" s="588"/>
      <c r="J14" s="587">
        <v>4</v>
      </c>
      <c r="K14" s="588"/>
      <c r="L14" s="587">
        <v>5</v>
      </c>
      <c r="M14" s="588"/>
      <c r="N14" s="587">
        <v>6</v>
      </c>
      <c r="O14" s="588"/>
      <c r="P14" s="587">
        <v>7</v>
      </c>
      <c r="Q14" s="588"/>
      <c r="R14" s="587">
        <v>8</v>
      </c>
      <c r="S14" s="588"/>
      <c r="T14" s="587">
        <v>9</v>
      </c>
      <c r="U14" s="588"/>
      <c r="V14" s="587">
        <v>10</v>
      </c>
      <c r="W14" s="588"/>
      <c r="X14" s="587">
        <v>11</v>
      </c>
      <c r="Y14" s="588"/>
      <c r="Z14" s="587">
        <v>12</v>
      </c>
      <c r="AA14" s="588"/>
      <c r="AB14" s="206"/>
      <c r="AC14" s="194"/>
      <c r="AD14" s="8"/>
      <c r="AE14" s="8"/>
      <c r="AF14" s="9"/>
    </row>
    <row r="15" spans="1:32" ht="48.75" customHeight="1">
      <c r="A15" s="586"/>
      <c r="B15" s="3" t="s">
        <v>333</v>
      </c>
      <c r="C15" s="3" t="s">
        <v>334</v>
      </c>
      <c r="D15" s="203" t="s">
        <v>335</v>
      </c>
      <c r="E15" s="203" t="s">
        <v>336</v>
      </c>
      <c r="F15" s="203" t="s">
        <v>335</v>
      </c>
      <c r="G15" s="203" t="s">
        <v>336</v>
      </c>
      <c r="H15" s="203" t="s">
        <v>335</v>
      </c>
      <c r="I15" s="203" t="s">
        <v>336</v>
      </c>
      <c r="J15" s="203" t="s">
        <v>335</v>
      </c>
      <c r="K15" s="203" t="s">
        <v>336</v>
      </c>
      <c r="L15" s="203" t="s">
        <v>335</v>
      </c>
      <c r="M15" s="203" t="s">
        <v>336</v>
      </c>
      <c r="N15" s="203" t="s">
        <v>335</v>
      </c>
      <c r="O15" s="203" t="s">
        <v>336</v>
      </c>
      <c r="P15" s="203" t="s">
        <v>335</v>
      </c>
      <c r="Q15" s="203" t="s">
        <v>336</v>
      </c>
      <c r="R15" s="203" t="s">
        <v>335</v>
      </c>
      <c r="S15" s="203" t="s">
        <v>336</v>
      </c>
      <c r="T15" s="203" t="s">
        <v>335</v>
      </c>
      <c r="U15" s="203" t="s">
        <v>336</v>
      </c>
      <c r="V15" s="203" t="s">
        <v>335</v>
      </c>
      <c r="W15" s="203" t="s">
        <v>336</v>
      </c>
      <c r="X15" s="203" t="s">
        <v>335</v>
      </c>
      <c r="Y15" s="203" t="s">
        <v>336</v>
      </c>
      <c r="Z15" s="203" t="s">
        <v>335</v>
      </c>
      <c r="AA15" s="203" t="s">
        <v>336</v>
      </c>
      <c r="AB15" s="206"/>
      <c r="AC15" s="194"/>
      <c r="AD15" s="8"/>
      <c r="AE15" s="8"/>
      <c r="AF15" s="9"/>
    </row>
    <row r="16" spans="1:32" ht="21.95" customHeight="1">
      <c r="A16" s="584" t="s">
        <v>337</v>
      </c>
      <c r="B16" s="207" t="s">
        <v>338</v>
      </c>
      <c r="C16" s="96" t="s">
        <v>339</v>
      </c>
      <c r="D16" s="204"/>
      <c r="E16" s="204"/>
      <c r="F16" s="208"/>
      <c r="G16" s="204"/>
      <c r="H16" s="204"/>
      <c r="I16" s="204"/>
      <c r="J16" s="204"/>
      <c r="K16" s="204"/>
      <c r="L16" s="204"/>
      <c r="M16" s="204"/>
      <c r="N16" s="204"/>
      <c r="O16" s="204"/>
      <c r="P16" s="205">
        <v>1</v>
      </c>
      <c r="Q16" s="204"/>
      <c r="R16" s="204"/>
      <c r="S16" s="204"/>
      <c r="T16" s="204"/>
      <c r="U16" s="204"/>
      <c r="V16" s="205">
        <v>1</v>
      </c>
      <c r="W16" s="204"/>
      <c r="X16" s="204"/>
      <c r="Y16" s="204"/>
      <c r="Z16" s="204"/>
      <c r="AA16" s="204"/>
      <c r="AB16" s="206"/>
      <c r="AC16" s="194"/>
      <c r="AD16" s="8"/>
      <c r="AE16" s="8"/>
      <c r="AF16" s="9"/>
    </row>
    <row r="17" spans="1:32" ht="78" customHeight="1">
      <c r="A17" s="581"/>
      <c r="B17" s="207" t="s">
        <v>340</v>
      </c>
      <c r="C17" s="96" t="s">
        <v>341</v>
      </c>
      <c r="D17" s="204"/>
      <c r="E17" s="204"/>
      <c r="F17" s="204"/>
      <c r="G17" s="204"/>
      <c r="H17" s="204"/>
      <c r="I17" s="204"/>
      <c r="J17" s="204"/>
      <c r="K17" s="204"/>
      <c r="L17" s="204"/>
      <c r="M17" s="204"/>
      <c r="N17" s="204"/>
      <c r="O17" s="204"/>
      <c r="P17" s="205">
        <v>1</v>
      </c>
      <c r="Q17" s="204"/>
      <c r="R17" s="205">
        <v>1</v>
      </c>
      <c r="S17" s="204"/>
      <c r="T17" s="205">
        <v>1</v>
      </c>
      <c r="U17" s="204"/>
      <c r="V17" s="205">
        <v>1</v>
      </c>
      <c r="W17" s="204"/>
      <c r="X17" s="205">
        <v>1</v>
      </c>
      <c r="Y17" s="204"/>
      <c r="Z17" s="205">
        <v>1</v>
      </c>
      <c r="AA17" s="204"/>
      <c r="AB17" s="204"/>
      <c r="AC17" s="209"/>
      <c r="AD17" s="210"/>
      <c r="AE17" s="8"/>
      <c r="AF17" s="9"/>
    </row>
    <row r="18" spans="1:32" ht="33" customHeight="1">
      <c r="A18" s="581"/>
      <c r="B18" s="207" t="s">
        <v>342</v>
      </c>
      <c r="C18" s="96" t="s">
        <v>341</v>
      </c>
      <c r="D18" s="211"/>
      <c r="E18" s="211"/>
      <c r="F18" s="211"/>
      <c r="G18" s="211"/>
      <c r="H18" s="211"/>
      <c r="I18" s="211"/>
      <c r="J18" s="204"/>
      <c r="K18" s="211"/>
      <c r="L18" s="204"/>
      <c r="M18" s="211"/>
      <c r="N18" s="204"/>
      <c r="O18" s="211"/>
      <c r="P18" s="205">
        <v>1</v>
      </c>
      <c r="Q18" s="211"/>
      <c r="R18" s="205">
        <v>1</v>
      </c>
      <c r="S18" s="211"/>
      <c r="T18" s="204"/>
      <c r="U18" s="211"/>
      <c r="V18" s="205">
        <v>1</v>
      </c>
      <c r="W18" s="211"/>
      <c r="X18" s="204"/>
      <c r="Y18" s="211"/>
      <c r="Z18" s="205">
        <v>1</v>
      </c>
      <c r="AA18" s="211"/>
      <c r="AB18" s="204"/>
      <c r="AC18" s="194"/>
      <c r="AD18" s="210"/>
      <c r="AE18" s="8"/>
      <c r="AF18" s="212"/>
    </row>
    <row r="19" spans="1:32" ht="39" customHeight="1">
      <c r="A19" s="581"/>
      <c r="B19" s="207" t="s">
        <v>343</v>
      </c>
      <c r="C19" s="96" t="s">
        <v>344</v>
      </c>
      <c r="D19" s="211"/>
      <c r="E19" s="211"/>
      <c r="F19" s="211"/>
      <c r="G19" s="211"/>
      <c r="H19" s="211"/>
      <c r="I19" s="211"/>
      <c r="J19" s="204"/>
      <c r="K19" s="211"/>
      <c r="L19" s="204"/>
      <c r="M19" s="211"/>
      <c r="N19" s="204"/>
      <c r="O19" s="211"/>
      <c r="P19" s="204"/>
      <c r="Q19" s="211"/>
      <c r="R19" s="205">
        <v>1</v>
      </c>
      <c r="S19" s="211"/>
      <c r="T19" s="204"/>
      <c r="U19" s="211"/>
      <c r="V19" s="205">
        <v>1</v>
      </c>
      <c r="W19" s="211"/>
      <c r="X19" s="204"/>
      <c r="Y19" s="211"/>
      <c r="Z19" s="205">
        <v>1</v>
      </c>
      <c r="AA19" s="211"/>
      <c r="AB19" s="204"/>
      <c r="AC19" s="194"/>
      <c r="AD19" s="210"/>
      <c r="AE19" s="8"/>
      <c r="AF19" s="212"/>
    </row>
    <row r="20" spans="1:32" ht="58.5" customHeight="1">
      <c r="A20" s="581"/>
      <c r="B20" s="207" t="s">
        <v>345</v>
      </c>
      <c r="C20" s="96" t="s">
        <v>339</v>
      </c>
      <c r="D20" s="211"/>
      <c r="E20" s="211"/>
      <c r="F20" s="211"/>
      <c r="G20" s="211"/>
      <c r="H20" s="211"/>
      <c r="I20" s="211"/>
      <c r="J20" s="204"/>
      <c r="K20" s="211"/>
      <c r="L20" s="204"/>
      <c r="M20" s="211"/>
      <c r="N20" s="204"/>
      <c r="O20" s="211"/>
      <c r="P20" s="205">
        <v>1</v>
      </c>
      <c r="Q20" s="211"/>
      <c r="R20" s="205">
        <v>1</v>
      </c>
      <c r="S20" s="211"/>
      <c r="T20" s="205">
        <v>1</v>
      </c>
      <c r="U20" s="211"/>
      <c r="V20" s="205">
        <v>1</v>
      </c>
      <c r="W20" s="211"/>
      <c r="X20" s="205">
        <v>1</v>
      </c>
      <c r="Y20" s="211"/>
      <c r="Z20" s="205">
        <v>1</v>
      </c>
      <c r="AA20" s="211"/>
      <c r="AB20" s="204"/>
      <c r="AC20" s="194"/>
      <c r="AD20" s="210"/>
      <c r="AE20" s="8"/>
      <c r="AF20" s="212"/>
    </row>
    <row r="21" spans="1:32" ht="39" customHeight="1">
      <c r="A21" s="581"/>
      <c r="B21" s="207" t="s">
        <v>346</v>
      </c>
      <c r="C21" s="96" t="s">
        <v>347</v>
      </c>
      <c r="D21" s="211"/>
      <c r="E21" s="211"/>
      <c r="F21" s="211"/>
      <c r="G21" s="211"/>
      <c r="H21" s="211"/>
      <c r="I21" s="211"/>
      <c r="J21" s="204"/>
      <c r="K21" s="211"/>
      <c r="L21" s="204"/>
      <c r="M21" s="211"/>
      <c r="N21" s="204"/>
      <c r="O21" s="211"/>
      <c r="P21" s="205">
        <v>1</v>
      </c>
      <c r="Q21" s="211"/>
      <c r="R21" s="205">
        <v>1</v>
      </c>
      <c r="S21" s="211"/>
      <c r="T21" s="205">
        <v>1</v>
      </c>
      <c r="U21" s="211"/>
      <c r="V21" s="205">
        <v>1</v>
      </c>
      <c r="W21" s="211"/>
      <c r="X21" s="205">
        <v>1</v>
      </c>
      <c r="Y21" s="211"/>
      <c r="Z21" s="205">
        <v>1</v>
      </c>
      <c r="AA21" s="211"/>
      <c r="AB21" s="204"/>
      <c r="AC21" s="194"/>
      <c r="AD21" s="210"/>
      <c r="AE21" s="8"/>
      <c r="AF21" s="212"/>
    </row>
    <row r="22" spans="1:32" ht="39" customHeight="1">
      <c r="A22" s="581"/>
      <c r="B22" s="207" t="s">
        <v>348</v>
      </c>
      <c r="C22" s="96" t="s">
        <v>347</v>
      </c>
      <c r="D22" s="211"/>
      <c r="E22" s="211"/>
      <c r="F22" s="211"/>
      <c r="G22" s="211"/>
      <c r="H22" s="211"/>
      <c r="I22" s="211"/>
      <c r="J22" s="204"/>
      <c r="K22" s="211"/>
      <c r="L22" s="204"/>
      <c r="M22" s="211"/>
      <c r="N22" s="204"/>
      <c r="O22" s="211"/>
      <c r="P22" s="205">
        <v>1</v>
      </c>
      <c r="Q22" s="211"/>
      <c r="R22" s="205">
        <v>1</v>
      </c>
      <c r="S22" s="211"/>
      <c r="T22" s="205">
        <v>1</v>
      </c>
      <c r="U22" s="211"/>
      <c r="V22" s="205">
        <v>1</v>
      </c>
      <c r="W22" s="211"/>
      <c r="X22" s="205">
        <v>1</v>
      </c>
      <c r="Y22" s="211"/>
      <c r="Z22" s="205">
        <v>1</v>
      </c>
      <c r="AA22" s="211"/>
      <c r="AB22" s="204"/>
      <c r="AC22" s="194"/>
      <c r="AD22" s="210"/>
      <c r="AE22" s="8"/>
      <c r="AF22" s="212"/>
    </row>
    <row r="23" spans="1:32" ht="20.25" customHeight="1">
      <c r="A23" s="581"/>
      <c r="B23" s="207" t="s">
        <v>349</v>
      </c>
      <c r="C23" s="96" t="s">
        <v>339</v>
      </c>
      <c r="D23" s="211"/>
      <c r="E23" s="211"/>
      <c r="F23" s="211"/>
      <c r="G23" s="211"/>
      <c r="H23" s="211"/>
      <c r="I23" s="211"/>
      <c r="J23" s="204"/>
      <c r="K23" s="211"/>
      <c r="L23" s="204"/>
      <c r="M23" s="211"/>
      <c r="N23" s="204"/>
      <c r="O23" s="211"/>
      <c r="P23" s="205">
        <v>1</v>
      </c>
      <c r="Q23" s="211"/>
      <c r="R23" s="204"/>
      <c r="S23" s="211"/>
      <c r="T23" s="204"/>
      <c r="U23" s="211"/>
      <c r="V23" s="205">
        <v>1</v>
      </c>
      <c r="W23" s="211"/>
      <c r="X23" s="204"/>
      <c r="Y23" s="211"/>
      <c r="Z23" s="204"/>
      <c r="AA23" s="211"/>
      <c r="AB23" s="204"/>
      <c r="AC23" s="194"/>
      <c r="AD23" s="210"/>
      <c r="AE23" s="8"/>
      <c r="AF23" s="212"/>
    </row>
    <row r="24" spans="1:32" ht="39" customHeight="1">
      <c r="A24" s="581"/>
      <c r="B24" s="207" t="s">
        <v>350</v>
      </c>
      <c r="C24" s="96" t="s">
        <v>339</v>
      </c>
      <c r="D24" s="211"/>
      <c r="E24" s="211"/>
      <c r="F24" s="211"/>
      <c r="G24" s="211"/>
      <c r="H24" s="211"/>
      <c r="I24" s="211"/>
      <c r="J24" s="204"/>
      <c r="K24" s="211"/>
      <c r="L24" s="204"/>
      <c r="M24" s="211"/>
      <c r="N24" s="204"/>
      <c r="O24" s="211"/>
      <c r="P24" s="205">
        <v>1</v>
      </c>
      <c r="Q24" s="211"/>
      <c r="R24" s="205">
        <v>1</v>
      </c>
      <c r="S24" s="211"/>
      <c r="T24" s="205">
        <v>1</v>
      </c>
      <c r="U24" s="211"/>
      <c r="V24" s="205">
        <v>1</v>
      </c>
      <c r="W24" s="211"/>
      <c r="X24" s="205">
        <v>1</v>
      </c>
      <c r="Y24" s="211"/>
      <c r="Z24" s="205">
        <v>1</v>
      </c>
      <c r="AA24" s="211"/>
      <c r="AB24" s="204"/>
      <c r="AC24" s="194"/>
      <c r="AD24" s="210"/>
      <c r="AE24" s="8"/>
      <c r="AF24" s="212"/>
    </row>
    <row r="25" spans="1:32" ht="39" customHeight="1">
      <c r="A25" s="581"/>
      <c r="B25" s="207" t="s">
        <v>351</v>
      </c>
      <c r="C25" s="96" t="s">
        <v>339</v>
      </c>
      <c r="D25" s="211"/>
      <c r="E25" s="211"/>
      <c r="F25" s="211"/>
      <c r="G25" s="211"/>
      <c r="H25" s="211"/>
      <c r="I25" s="211"/>
      <c r="J25" s="204"/>
      <c r="K25" s="211"/>
      <c r="L25" s="204"/>
      <c r="M25" s="211"/>
      <c r="N25" s="204"/>
      <c r="O25" s="211"/>
      <c r="P25" s="205">
        <v>1</v>
      </c>
      <c r="Q25" s="211"/>
      <c r="R25" s="204"/>
      <c r="S25" s="211"/>
      <c r="T25" s="204"/>
      <c r="U25" s="211"/>
      <c r="V25" s="205">
        <v>1</v>
      </c>
      <c r="W25" s="211"/>
      <c r="X25" s="204"/>
      <c r="Y25" s="211"/>
      <c r="Z25" s="204"/>
      <c r="AA25" s="211"/>
      <c r="AB25" s="204"/>
      <c r="AC25" s="194"/>
      <c r="AD25" s="210"/>
      <c r="AE25" s="8"/>
      <c r="AF25" s="212"/>
    </row>
    <row r="26" spans="1:32" ht="39" customHeight="1">
      <c r="A26" s="581"/>
      <c r="B26" s="207" t="s">
        <v>352</v>
      </c>
      <c r="C26" s="96" t="s">
        <v>353</v>
      </c>
      <c r="D26" s="211"/>
      <c r="E26" s="211"/>
      <c r="F26" s="211"/>
      <c r="G26" s="211"/>
      <c r="H26" s="211"/>
      <c r="I26" s="211"/>
      <c r="J26" s="204"/>
      <c r="K26" s="211"/>
      <c r="L26" s="204"/>
      <c r="M26" s="211"/>
      <c r="N26" s="204"/>
      <c r="O26" s="211"/>
      <c r="P26" s="205">
        <v>1</v>
      </c>
      <c r="Q26" s="211"/>
      <c r="R26" s="205">
        <v>1</v>
      </c>
      <c r="S26" s="211"/>
      <c r="T26" s="205">
        <v>1</v>
      </c>
      <c r="U26" s="211"/>
      <c r="V26" s="205">
        <v>1</v>
      </c>
      <c r="W26" s="211"/>
      <c r="X26" s="205">
        <v>1</v>
      </c>
      <c r="Y26" s="211"/>
      <c r="Z26" s="205">
        <v>1</v>
      </c>
      <c r="AA26" s="211"/>
      <c r="AB26" s="204"/>
      <c r="AC26" s="194"/>
      <c r="AD26" s="210"/>
      <c r="AE26" s="8"/>
      <c r="AF26" s="212"/>
    </row>
    <row r="27" spans="1:32" ht="20.25" customHeight="1">
      <c r="A27" s="581"/>
      <c r="B27" s="207" t="s">
        <v>354</v>
      </c>
      <c r="C27" s="96" t="s">
        <v>353</v>
      </c>
      <c r="D27" s="211"/>
      <c r="E27" s="211"/>
      <c r="F27" s="211"/>
      <c r="G27" s="211"/>
      <c r="H27" s="211"/>
      <c r="I27" s="211"/>
      <c r="J27" s="204"/>
      <c r="K27" s="211"/>
      <c r="L27" s="204"/>
      <c r="M27" s="211"/>
      <c r="N27" s="204"/>
      <c r="O27" s="211"/>
      <c r="P27" s="204"/>
      <c r="Q27" s="211"/>
      <c r="R27" s="204"/>
      <c r="S27" s="211"/>
      <c r="T27" s="204"/>
      <c r="U27" s="211"/>
      <c r="V27" s="204"/>
      <c r="W27" s="211"/>
      <c r="X27" s="204"/>
      <c r="Y27" s="211"/>
      <c r="Z27" s="204"/>
      <c r="AA27" s="211"/>
      <c r="AB27" s="204"/>
      <c r="AC27" s="194"/>
      <c r="AD27" s="210"/>
      <c r="AE27" s="8"/>
      <c r="AF27" s="212"/>
    </row>
    <row r="28" spans="1:32" ht="39" customHeight="1">
      <c r="A28" s="581"/>
      <c r="B28" s="207" t="s">
        <v>355</v>
      </c>
      <c r="C28" s="96" t="s">
        <v>339</v>
      </c>
      <c r="D28" s="211"/>
      <c r="E28" s="211"/>
      <c r="F28" s="211"/>
      <c r="G28" s="211"/>
      <c r="H28" s="211"/>
      <c r="I28" s="211"/>
      <c r="J28" s="204"/>
      <c r="K28" s="211"/>
      <c r="L28" s="204"/>
      <c r="M28" s="211"/>
      <c r="N28" s="204"/>
      <c r="O28" s="211"/>
      <c r="P28" s="205">
        <v>1</v>
      </c>
      <c r="Q28" s="211"/>
      <c r="R28" s="204"/>
      <c r="S28" s="211"/>
      <c r="T28" s="204"/>
      <c r="U28" s="211"/>
      <c r="V28" s="205">
        <v>1</v>
      </c>
      <c r="W28" s="211"/>
      <c r="X28" s="204"/>
      <c r="Y28" s="211"/>
      <c r="Z28" s="204"/>
      <c r="AA28" s="211"/>
      <c r="AB28" s="204"/>
      <c r="AC28" s="194"/>
      <c r="AD28" s="210"/>
      <c r="AE28" s="8"/>
      <c r="AF28" s="212"/>
    </row>
    <row r="29" spans="1:32" ht="20.25" customHeight="1">
      <c r="A29" s="581"/>
      <c r="B29" s="207" t="s">
        <v>356</v>
      </c>
      <c r="C29" s="96" t="s">
        <v>339</v>
      </c>
      <c r="D29" s="211"/>
      <c r="E29" s="211"/>
      <c r="F29" s="211"/>
      <c r="G29" s="211"/>
      <c r="H29" s="211"/>
      <c r="I29" s="211"/>
      <c r="J29" s="204"/>
      <c r="K29" s="211"/>
      <c r="L29" s="204"/>
      <c r="M29" s="211"/>
      <c r="N29" s="204"/>
      <c r="O29" s="211"/>
      <c r="P29" s="205">
        <v>1</v>
      </c>
      <c r="Q29" s="211"/>
      <c r="R29" s="204"/>
      <c r="S29" s="211"/>
      <c r="T29" s="204"/>
      <c r="U29" s="211"/>
      <c r="V29" s="205">
        <v>1</v>
      </c>
      <c r="W29" s="211"/>
      <c r="X29" s="204"/>
      <c r="Y29" s="211"/>
      <c r="Z29" s="204"/>
      <c r="AA29" s="211"/>
      <c r="AB29" s="204"/>
      <c r="AC29" s="194"/>
      <c r="AD29" s="210"/>
      <c r="AE29" s="8"/>
      <c r="AF29" s="212"/>
    </row>
    <row r="30" spans="1:32" ht="39" customHeight="1">
      <c r="A30" s="581"/>
      <c r="B30" s="207" t="s">
        <v>357</v>
      </c>
      <c r="C30" s="96" t="s">
        <v>339</v>
      </c>
      <c r="D30" s="211"/>
      <c r="E30" s="211"/>
      <c r="F30" s="211"/>
      <c r="G30" s="211"/>
      <c r="H30" s="211"/>
      <c r="I30" s="211"/>
      <c r="J30" s="204"/>
      <c r="K30" s="211"/>
      <c r="L30" s="204"/>
      <c r="M30" s="211"/>
      <c r="N30" s="204"/>
      <c r="O30" s="211"/>
      <c r="P30" s="205">
        <v>1</v>
      </c>
      <c r="Q30" s="211"/>
      <c r="R30" s="205">
        <v>1</v>
      </c>
      <c r="S30" s="211"/>
      <c r="T30" s="205">
        <v>1</v>
      </c>
      <c r="U30" s="211"/>
      <c r="V30" s="205">
        <v>1</v>
      </c>
      <c r="W30" s="211"/>
      <c r="X30" s="205">
        <v>1</v>
      </c>
      <c r="Y30" s="211"/>
      <c r="Z30" s="205">
        <v>1</v>
      </c>
      <c r="AA30" s="211"/>
      <c r="AB30" s="204"/>
      <c r="AC30" s="194"/>
      <c r="AD30" s="210"/>
      <c r="AE30" s="8"/>
      <c r="AF30" s="212"/>
    </row>
    <row r="31" spans="1:32" s="375" customFormat="1" ht="58.5" customHeight="1">
      <c r="A31" s="656"/>
      <c r="B31" s="655" t="s">
        <v>358</v>
      </c>
      <c r="C31" s="367" t="s">
        <v>359</v>
      </c>
      <c r="D31" s="211"/>
      <c r="E31" s="211"/>
      <c r="F31" s="211"/>
      <c r="G31" s="211"/>
      <c r="H31" s="211"/>
      <c r="I31" s="211"/>
      <c r="J31" s="204"/>
      <c r="K31" s="211"/>
      <c r="L31" s="204"/>
      <c r="M31" s="211"/>
      <c r="N31" s="204"/>
      <c r="O31" s="211"/>
      <c r="P31" s="368">
        <v>1</v>
      </c>
      <c r="Q31" s="369"/>
      <c r="R31" s="368">
        <v>1</v>
      </c>
      <c r="S31" s="369"/>
      <c r="T31" s="368">
        <v>1</v>
      </c>
      <c r="U31" s="369"/>
      <c r="V31" s="368">
        <v>1</v>
      </c>
      <c r="W31" s="369"/>
      <c r="X31" s="368">
        <v>1</v>
      </c>
      <c r="Y31" s="369"/>
      <c r="Z31" s="368">
        <v>1</v>
      </c>
      <c r="AA31" s="369"/>
      <c r="AB31" s="370"/>
      <c r="AC31" s="371"/>
      <c r="AD31" s="372"/>
      <c r="AE31" s="373"/>
      <c r="AF31" s="374"/>
    </row>
    <row r="32" spans="1:32" s="375" customFormat="1" ht="60" customHeight="1">
      <c r="A32" s="656"/>
      <c r="B32" s="655" t="s">
        <v>360</v>
      </c>
      <c r="C32" s="367" t="s">
        <v>361</v>
      </c>
      <c r="D32" s="211"/>
      <c r="E32" s="211"/>
      <c r="F32" s="211"/>
      <c r="G32" s="211"/>
      <c r="H32" s="211"/>
      <c r="I32" s="211"/>
      <c r="J32" s="204"/>
      <c r="K32" s="211"/>
      <c r="L32" s="204"/>
      <c r="M32" s="211"/>
      <c r="N32" s="204"/>
      <c r="O32" s="211"/>
      <c r="P32" s="370"/>
      <c r="Q32" s="369"/>
      <c r="R32" s="370"/>
      <c r="S32" s="369"/>
      <c r="T32" s="370"/>
      <c r="U32" s="369"/>
      <c r="V32" s="368">
        <v>1</v>
      </c>
      <c r="W32" s="369"/>
      <c r="X32" s="370"/>
      <c r="Y32" s="369"/>
      <c r="Z32" s="368">
        <v>1</v>
      </c>
      <c r="AA32" s="369"/>
      <c r="AB32" s="370"/>
      <c r="AC32" s="371"/>
      <c r="AD32" s="372"/>
      <c r="AE32" s="373"/>
      <c r="AF32" s="374"/>
    </row>
    <row r="33" spans="1:32" ht="58.5" customHeight="1">
      <c r="A33" s="581"/>
      <c r="B33" s="207" t="s">
        <v>362</v>
      </c>
      <c r="C33" s="96" t="s">
        <v>363</v>
      </c>
      <c r="D33" s="211"/>
      <c r="E33" s="211"/>
      <c r="F33" s="211"/>
      <c r="G33" s="211"/>
      <c r="H33" s="211"/>
      <c r="I33" s="211"/>
      <c r="J33" s="204"/>
      <c r="K33" s="211"/>
      <c r="L33" s="204"/>
      <c r="M33" s="211"/>
      <c r="N33" s="204"/>
      <c r="O33" s="211"/>
      <c r="P33" s="205">
        <v>1</v>
      </c>
      <c r="Q33" s="211"/>
      <c r="R33" s="205">
        <v>1</v>
      </c>
      <c r="S33" s="211"/>
      <c r="T33" s="205">
        <v>1</v>
      </c>
      <c r="U33" s="211"/>
      <c r="V33" s="205">
        <v>1</v>
      </c>
      <c r="W33" s="211"/>
      <c r="X33" s="205">
        <v>1</v>
      </c>
      <c r="Y33" s="211"/>
      <c r="Z33" s="205">
        <v>1</v>
      </c>
      <c r="AA33" s="211"/>
      <c r="AB33" s="204"/>
      <c r="AC33" s="194"/>
      <c r="AD33" s="210"/>
      <c r="AE33" s="8"/>
      <c r="AF33" s="212"/>
    </row>
    <row r="34" spans="1:32" ht="58.5" customHeight="1">
      <c r="A34" s="581"/>
      <c r="B34" s="207" t="s">
        <v>364</v>
      </c>
      <c r="C34" s="96" t="s">
        <v>365</v>
      </c>
      <c r="D34" s="211"/>
      <c r="E34" s="211"/>
      <c r="F34" s="211"/>
      <c r="G34" s="211"/>
      <c r="H34" s="211"/>
      <c r="I34" s="211"/>
      <c r="J34" s="204"/>
      <c r="K34" s="211"/>
      <c r="L34" s="204"/>
      <c r="M34" s="211"/>
      <c r="N34" s="204"/>
      <c r="O34" s="211"/>
      <c r="P34" s="205">
        <v>1</v>
      </c>
      <c r="Q34" s="211"/>
      <c r="R34" s="205">
        <v>1</v>
      </c>
      <c r="S34" s="211"/>
      <c r="T34" s="205">
        <v>1</v>
      </c>
      <c r="U34" s="211"/>
      <c r="V34" s="205">
        <v>1</v>
      </c>
      <c r="W34" s="211"/>
      <c r="X34" s="205">
        <v>1</v>
      </c>
      <c r="Y34" s="211"/>
      <c r="Z34" s="205">
        <v>1</v>
      </c>
      <c r="AA34" s="211"/>
      <c r="AB34" s="204"/>
      <c r="AC34" s="194"/>
      <c r="AD34" s="210"/>
      <c r="AE34" s="8"/>
      <c r="AF34" s="212"/>
    </row>
    <row r="35" spans="1:32" ht="39" customHeight="1">
      <c r="A35" s="581"/>
      <c r="B35" s="207" t="s">
        <v>366</v>
      </c>
      <c r="C35" s="96" t="s">
        <v>367</v>
      </c>
      <c r="D35" s="211"/>
      <c r="E35" s="211"/>
      <c r="F35" s="211"/>
      <c r="G35" s="211"/>
      <c r="H35" s="211"/>
      <c r="I35" s="211"/>
      <c r="J35" s="204"/>
      <c r="K35" s="211"/>
      <c r="L35" s="204"/>
      <c r="M35" s="211"/>
      <c r="N35" s="204"/>
      <c r="O35" s="211"/>
      <c r="P35" s="204"/>
      <c r="Q35" s="211"/>
      <c r="R35" s="204"/>
      <c r="S35" s="211"/>
      <c r="T35" s="205">
        <v>1</v>
      </c>
      <c r="U35" s="211"/>
      <c r="V35" s="204"/>
      <c r="W35" s="211"/>
      <c r="X35" s="204"/>
      <c r="Y35" s="211"/>
      <c r="Z35" s="204"/>
      <c r="AA35" s="211"/>
      <c r="AB35" s="204"/>
      <c r="AC35" s="194"/>
      <c r="AD35" s="210"/>
      <c r="AE35" s="8"/>
      <c r="AF35" s="212"/>
    </row>
    <row r="36" spans="1:32" ht="39" customHeight="1">
      <c r="A36" s="581"/>
      <c r="B36" s="207" t="s">
        <v>368</v>
      </c>
      <c r="C36" s="213" t="s">
        <v>341</v>
      </c>
      <c r="D36" s="211"/>
      <c r="E36" s="211"/>
      <c r="F36" s="211"/>
      <c r="G36" s="211"/>
      <c r="H36" s="211"/>
      <c r="I36" s="211"/>
      <c r="J36" s="204"/>
      <c r="K36" s="211"/>
      <c r="L36" s="204"/>
      <c r="M36" s="211"/>
      <c r="N36" s="204"/>
      <c r="O36" s="211"/>
      <c r="P36" s="205"/>
      <c r="Q36" s="211"/>
      <c r="R36" s="204">
        <v>1</v>
      </c>
      <c r="S36" s="211"/>
      <c r="T36" s="204"/>
      <c r="U36" s="211"/>
      <c r="V36" s="204"/>
      <c r="W36" s="211"/>
      <c r="X36" s="204"/>
      <c r="Y36" s="211"/>
      <c r="Z36" s="204"/>
      <c r="AA36" s="211"/>
      <c r="AB36" s="204"/>
      <c r="AC36" s="194"/>
      <c r="AD36" s="210"/>
      <c r="AE36" s="8"/>
      <c r="AF36" s="212"/>
    </row>
    <row r="37" spans="1:32" ht="39" customHeight="1">
      <c r="A37" s="581"/>
      <c r="B37" s="207" t="s">
        <v>369</v>
      </c>
      <c r="C37" s="213" t="s">
        <v>370</v>
      </c>
      <c r="D37" s="211"/>
      <c r="E37" s="211"/>
      <c r="F37" s="211"/>
      <c r="G37" s="211"/>
      <c r="H37" s="211"/>
      <c r="I37" s="211"/>
      <c r="J37" s="204"/>
      <c r="K37" s="211"/>
      <c r="L37" s="204"/>
      <c r="M37" s="211"/>
      <c r="N37" s="204"/>
      <c r="O37" s="211"/>
      <c r="P37" s="205">
        <v>1</v>
      </c>
      <c r="Q37" s="211"/>
      <c r="R37" s="205">
        <v>1</v>
      </c>
      <c r="S37" s="211"/>
      <c r="T37" s="205">
        <v>1</v>
      </c>
      <c r="U37" s="211"/>
      <c r="V37" s="205">
        <v>1</v>
      </c>
      <c r="W37" s="211"/>
      <c r="X37" s="205">
        <v>1</v>
      </c>
      <c r="Y37" s="211"/>
      <c r="Z37" s="205">
        <v>1</v>
      </c>
      <c r="AA37" s="211"/>
      <c r="AB37" s="204"/>
      <c r="AC37" s="194"/>
      <c r="AD37" s="210"/>
      <c r="AE37" s="8"/>
      <c r="AF37" s="212"/>
    </row>
    <row r="38" spans="1:32" ht="39" customHeight="1">
      <c r="A38" s="585"/>
      <c r="B38" s="207" t="s">
        <v>371</v>
      </c>
      <c r="C38" s="213" t="s">
        <v>372</v>
      </c>
      <c r="D38" s="211"/>
      <c r="E38" s="211"/>
      <c r="F38" s="211"/>
      <c r="G38" s="211"/>
      <c r="H38" s="211"/>
      <c r="I38" s="211"/>
      <c r="J38" s="204"/>
      <c r="K38" s="211"/>
      <c r="L38" s="204"/>
      <c r="M38" s="211"/>
      <c r="N38" s="204"/>
      <c r="O38" s="211"/>
      <c r="P38" s="205">
        <v>1</v>
      </c>
      <c r="Q38" s="211"/>
      <c r="R38" s="204">
        <v>1</v>
      </c>
      <c r="S38" s="211"/>
      <c r="T38" s="204">
        <v>1</v>
      </c>
      <c r="U38" s="211"/>
      <c r="V38" s="204">
        <v>1</v>
      </c>
      <c r="W38" s="211"/>
      <c r="X38" s="204">
        <v>1</v>
      </c>
      <c r="Y38" s="211"/>
      <c r="Z38" s="204">
        <v>1</v>
      </c>
      <c r="AA38" s="211"/>
      <c r="AB38" s="204"/>
      <c r="AC38" s="194"/>
      <c r="AD38" s="210"/>
      <c r="AE38" s="8"/>
      <c r="AF38" s="212"/>
    </row>
    <row r="39" spans="1:32" ht="38.1" customHeight="1">
      <c r="A39" s="590" t="s">
        <v>42</v>
      </c>
      <c r="B39" s="214" t="s">
        <v>373</v>
      </c>
      <c r="C39" s="213" t="s">
        <v>341</v>
      </c>
      <c r="D39" s="211"/>
      <c r="E39" s="211"/>
      <c r="F39" s="211"/>
      <c r="G39" s="211"/>
      <c r="H39" s="211"/>
      <c r="I39" s="211"/>
      <c r="J39" s="204"/>
      <c r="K39" s="211"/>
      <c r="L39" s="204"/>
      <c r="M39" s="211"/>
      <c r="N39" s="204"/>
      <c r="O39" s="211"/>
      <c r="P39" s="205">
        <v>1</v>
      </c>
      <c r="Q39" s="211"/>
      <c r="R39" s="205">
        <v>1</v>
      </c>
      <c r="S39" s="211"/>
      <c r="T39" s="205">
        <v>1</v>
      </c>
      <c r="U39" s="211"/>
      <c r="V39" s="205">
        <v>1</v>
      </c>
      <c r="W39" s="211"/>
      <c r="X39" s="205">
        <v>1</v>
      </c>
      <c r="Y39" s="211"/>
      <c r="Z39" s="205">
        <v>1</v>
      </c>
      <c r="AA39" s="211"/>
      <c r="AB39" s="204"/>
      <c r="AC39" s="194"/>
      <c r="AD39" s="210"/>
      <c r="AE39" s="8"/>
      <c r="AF39" s="212"/>
    </row>
    <row r="40" spans="1:32" ht="36" customHeight="1">
      <c r="A40" s="591"/>
      <c r="B40" s="214" t="s">
        <v>374</v>
      </c>
      <c r="C40" s="213" t="s">
        <v>341</v>
      </c>
      <c r="D40" s="211"/>
      <c r="E40" s="211"/>
      <c r="F40" s="211"/>
      <c r="G40" s="211"/>
      <c r="H40" s="211"/>
      <c r="I40" s="211"/>
      <c r="J40" s="204"/>
      <c r="K40" s="211"/>
      <c r="L40" s="204"/>
      <c r="M40" s="211"/>
      <c r="N40" s="204"/>
      <c r="O40" s="211"/>
      <c r="P40" s="205">
        <v>1</v>
      </c>
      <c r="Q40" s="211"/>
      <c r="R40" s="205">
        <v>1</v>
      </c>
      <c r="S40" s="211"/>
      <c r="T40" s="205">
        <v>1</v>
      </c>
      <c r="U40" s="211"/>
      <c r="V40" s="205">
        <v>1</v>
      </c>
      <c r="W40" s="211"/>
      <c r="X40" s="205">
        <v>1</v>
      </c>
      <c r="Y40" s="211"/>
      <c r="Z40" s="205">
        <v>1</v>
      </c>
      <c r="AA40" s="211"/>
      <c r="AB40" s="204"/>
      <c r="AC40" s="194"/>
      <c r="AD40" s="210"/>
      <c r="AE40" s="8"/>
      <c r="AF40" s="212"/>
    </row>
    <row r="41" spans="1:32" ht="56.1" customHeight="1">
      <c r="A41" s="591"/>
      <c r="B41" s="214" t="s">
        <v>375</v>
      </c>
      <c r="C41" s="213" t="s">
        <v>341</v>
      </c>
      <c r="D41" s="211"/>
      <c r="E41" s="211"/>
      <c r="F41" s="211"/>
      <c r="G41" s="211"/>
      <c r="H41" s="211"/>
      <c r="I41" s="211"/>
      <c r="J41" s="204"/>
      <c r="K41" s="211"/>
      <c r="L41" s="204"/>
      <c r="M41" s="211"/>
      <c r="N41" s="204"/>
      <c r="O41" s="211"/>
      <c r="P41" s="204"/>
      <c r="Q41" s="211"/>
      <c r="R41" s="204"/>
      <c r="S41" s="211"/>
      <c r="T41" s="205">
        <v>1</v>
      </c>
      <c r="U41" s="211"/>
      <c r="V41" s="211"/>
      <c r="W41" s="211"/>
      <c r="X41" s="211"/>
      <c r="Y41" s="211"/>
      <c r="Z41" s="211"/>
      <c r="AA41" s="211"/>
      <c r="AB41" s="211"/>
      <c r="AC41" s="194"/>
      <c r="AD41" s="8"/>
      <c r="AE41" s="8"/>
      <c r="AF41" s="9"/>
    </row>
    <row r="42" spans="1:32" ht="20.25" customHeight="1">
      <c r="A42" s="591"/>
      <c r="B42" s="214" t="s">
        <v>376</v>
      </c>
      <c r="C42" s="96" t="s">
        <v>377</v>
      </c>
      <c r="D42" s="211"/>
      <c r="E42" s="211"/>
      <c r="F42" s="211"/>
      <c r="G42" s="211"/>
      <c r="H42" s="211"/>
      <c r="I42" s="211"/>
      <c r="J42" s="204"/>
      <c r="K42" s="211"/>
      <c r="L42" s="204"/>
      <c r="M42" s="211"/>
      <c r="N42" s="204"/>
      <c r="O42" s="211"/>
      <c r="P42" s="204"/>
      <c r="Q42" s="211"/>
      <c r="R42" s="204"/>
      <c r="S42" s="211"/>
      <c r="T42" s="204"/>
      <c r="U42" s="211"/>
      <c r="V42" s="215">
        <v>1</v>
      </c>
      <c r="W42" s="211"/>
      <c r="X42" s="211"/>
      <c r="Y42" s="211"/>
      <c r="Z42" s="211"/>
      <c r="AA42" s="211"/>
      <c r="AB42" s="211"/>
      <c r="AC42" s="194"/>
      <c r="AD42" s="8"/>
      <c r="AE42" s="8"/>
      <c r="AF42" s="9"/>
    </row>
    <row r="43" spans="1:32" ht="20.25" customHeight="1">
      <c r="A43" s="591"/>
      <c r="B43" s="214" t="s">
        <v>378</v>
      </c>
      <c r="C43" s="96" t="s">
        <v>341</v>
      </c>
      <c r="D43" s="211"/>
      <c r="E43" s="211"/>
      <c r="F43" s="211"/>
      <c r="G43" s="211"/>
      <c r="H43" s="211"/>
      <c r="I43" s="211"/>
      <c r="J43" s="202"/>
      <c r="K43" s="202"/>
      <c r="L43" s="202"/>
      <c r="M43" s="202"/>
      <c r="N43" s="204"/>
      <c r="O43" s="202"/>
      <c r="P43" s="205">
        <v>1</v>
      </c>
      <c r="Q43" s="202"/>
      <c r="R43" s="205">
        <v>1</v>
      </c>
      <c r="S43" s="202"/>
      <c r="T43" s="205">
        <v>1</v>
      </c>
      <c r="U43" s="202"/>
      <c r="V43" s="205">
        <v>1</v>
      </c>
      <c r="W43" s="202"/>
      <c r="X43" s="205">
        <v>1</v>
      </c>
      <c r="Y43" s="202"/>
      <c r="Z43" s="205">
        <v>1</v>
      </c>
      <c r="AA43" s="202"/>
      <c r="AB43" s="211"/>
      <c r="AC43" s="194"/>
      <c r="AD43" s="8"/>
      <c r="AE43" s="8"/>
      <c r="AF43" s="9"/>
    </row>
    <row r="44" spans="1:32" ht="39" customHeight="1">
      <c r="A44" s="658"/>
      <c r="B44" s="214" t="s">
        <v>379</v>
      </c>
      <c r="C44" s="96" t="s">
        <v>380</v>
      </c>
      <c r="D44" s="211"/>
      <c r="E44" s="211"/>
      <c r="F44" s="211"/>
      <c r="G44" s="211"/>
      <c r="H44" s="211"/>
      <c r="I44" s="211"/>
      <c r="J44" s="202"/>
      <c r="K44" s="202"/>
      <c r="L44" s="202"/>
      <c r="M44" s="202"/>
      <c r="N44" s="204"/>
      <c r="O44" s="202"/>
      <c r="P44" s="205">
        <v>1</v>
      </c>
      <c r="Q44" s="202"/>
      <c r="R44" s="205">
        <v>1</v>
      </c>
      <c r="S44" s="202"/>
      <c r="T44" s="205">
        <v>1</v>
      </c>
      <c r="U44" s="202"/>
      <c r="V44" s="205">
        <v>1</v>
      </c>
      <c r="W44" s="202"/>
      <c r="X44" s="205">
        <v>1</v>
      </c>
      <c r="Y44" s="202"/>
      <c r="Z44" s="205">
        <v>1</v>
      </c>
      <c r="AA44" s="202"/>
      <c r="AB44" s="211"/>
      <c r="AC44" s="194"/>
      <c r="AD44" s="8"/>
      <c r="AE44" s="8"/>
      <c r="AF44" s="9"/>
    </row>
    <row r="45" spans="1:32" s="375" customFormat="1" ht="77.25" customHeight="1">
      <c r="A45" s="660"/>
      <c r="B45" s="657" t="s">
        <v>381</v>
      </c>
      <c r="C45" s="367" t="s">
        <v>382</v>
      </c>
      <c r="D45" s="211"/>
      <c r="E45" s="211"/>
      <c r="F45" s="211"/>
      <c r="G45" s="211"/>
      <c r="H45" s="211"/>
      <c r="I45" s="211"/>
      <c r="J45" s="202"/>
      <c r="K45" s="202"/>
      <c r="L45" s="202"/>
      <c r="M45" s="202"/>
      <c r="N45" s="204"/>
      <c r="O45" s="202"/>
      <c r="P45" s="370"/>
      <c r="Q45" s="377"/>
      <c r="R45" s="368">
        <v>1</v>
      </c>
      <c r="S45" s="377"/>
      <c r="T45" s="370">
        <v>1</v>
      </c>
      <c r="U45" s="377"/>
      <c r="V45" s="370"/>
      <c r="W45" s="377"/>
      <c r="X45" s="370"/>
      <c r="Y45" s="377"/>
      <c r="Z45" s="370"/>
      <c r="AA45" s="377"/>
      <c r="AB45" s="369"/>
      <c r="AC45" s="371"/>
      <c r="AD45" s="373"/>
      <c r="AE45" s="373"/>
      <c r="AF45" s="378"/>
    </row>
    <row r="46" spans="1:32" ht="39" customHeight="1">
      <c r="A46" s="659"/>
      <c r="B46" s="214" t="s">
        <v>383</v>
      </c>
      <c r="C46" s="96" t="s">
        <v>384</v>
      </c>
      <c r="D46" s="211"/>
      <c r="E46" s="211"/>
      <c r="F46" s="211"/>
      <c r="G46" s="211"/>
      <c r="H46" s="211"/>
      <c r="I46" s="211"/>
      <c r="J46" s="202"/>
      <c r="K46" s="202"/>
      <c r="L46" s="202"/>
      <c r="M46" s="202"/>
      <c r="N46" s="204"/>
      <c r="O46" s="202"/>
      <c r="P46" s="205">
        <v>1</v>
      </c>
      <c r="Q46" s="202"/>
      <c r="R46" s="205">
        <v>1</v>
      </c>
      <c r="S46" s="202"/>
      <c r="T46" s="205">
        <v>1</v>
      </c>
      <c r="U46" s="202"/>
      <c r="V46" s="205">
        <v>1</v>
      </c>
      <c r="W46" s="202"/>
      <c r="X46" s="205">
        <v>1</v>
      </c>
      <c r="Y46" s="202"/>
      <c r="Z46" s="205">
        <v>1</v>
      </c>
      <c r="AA46" s="202"/>
      <c r="AB46" s="211"/>
      <c r="AC46" s="194"/>
      <c r="AD46" s="8"/>
      <c r="AE46" s="8"/>
      <c r="AF46" s="9"/>
    </row>
    <row r="47" spans="1:32" ht="20.25" customHeight="1">
      <c r="A47" s="591"/>
      <c r="B47" s="214" t="s">
        <v>385</v>
      </c>
      <c r="C47" s="96" t="s">
        <v>386</v>
      </c>
      <c r="D47" s="211"/>
      <c r="E47" s="211"/>
      <c r="F47" s="211"/>
      <c r="G47" s="211"/>
      <c r="H47" s="211"/>
      <c r="I47" s="211"/>
      <c r="J47" s="202"/>
      <c r="K47" s="202"/>
      <c r="L47" s="202"/>
      <c r="M47" s="202"/>
      <c r="N47" s="204"/>
      <c r="O47" s="202"/>
      <c r="P47" s="205">
        <v>1</v>
      </c>
      <c r="Q47" s="202"/>
      <c r="R47" s="204"/>
      <c r="S47" s="202"/>
      <c r="T47" s="204"/>
      <c r="U47" s="202"/>
      <c r="V47" s="204"/>
      <c r="W47" s="202"/>
      <c r="X47" s="204"/>
      <c r="Y47" s="202"/>
      <c r="Z47" s="204"/>
      <c r="AA47" s="202"/>
      <c r="AB47" s="211"/>
      <c r="AC47" s="194"/>
      <c r="AD47" s="8"/>
      <c r="AE47" s="8"/>
      <c r="AF47" s="9"/>
    </row>
    <row r="48" spans="1:32" ht="58.5" customHeight="1">
      <c r="A48" s="591"/>
      <c r="B48" s="214" t="s">
        <v>387</v>
      </c>
      <c r="C48" s="96" t="s">
        <v>388</v>
      </c>
      <c r="D48" s="211"/>
      <c r="E48" s="211"/>
      <c r="F48" s="211"/>
      <c r="G48" s="211"/>
      <c r="H48" s="211"/>
      <c r="I48" s="211"/>
      <c r="J48" s="202"/>
      <c r="K48" s="202"/>
      <c r="L48" s="202"/>
      <c r="M48" s="202"/>
      <c r="N48" s="204"/>
      <c r="O48" s="202"/>
      <c r="P48" s="205">
        <v>1</v>
      </c>
      <c r="Q48" s="202"/>
      <c r="R48" s="204"/>
      <c r="S48" s="202"/>
      <c r="T48" s="204"/>
      <c r="U48" s="202"/>
      <c r="V48" s="204"/>
      <c r="W48" s="202"/>
      <c r="X48" s="204"/>
      <c r="Y48" s="202"/>
      <c r="Z48" s="204"/>
      <c r="AA48" s="202"/>
      <c r="AB48" s="211"/>
      <c r="AC48" s="194"/>
      <c r="AD48" s="8"/>
      <c r="AE48" s="8"/>
      <c r="AF48" s="9"/>
    </row>
    <row r="49" spans="1:32" ht="20.25" customHeight="1">
      <c r="A49" s="591"/>
      <c r="B49" s="214" t="s">
        <v>389</v>
      </c>
      <c r="C49" s="96" t="s">
        <v>386</v>
      </c>
      <c r="D49" s="211"/>
      <c r="E49" s="211"/>
      <c r="F49" s="211"/>
      <c r="G49" s="211"/>
      <c r="H49" s="211"/>
      <c r="I49" s="211"/>
      <c r="J49" s="202"/>
      <c r="K49" s="202"/>
      <c r="L49" s="202"/>
      <c r="M49" s="202"/>
      <c r="N49" s="204"/>
      <c r="O49" s="202"/>
      <c r="P49" s="205">
        <v>1</v>
      </c>
      <c r="Q49" s="202"/>
      <c r="R49" s="205">
        <v>1</v>
      </c>
      <c r="S49" s="202"/>
      <c r="T49" s="205">
        <v>1</v>
      </c>
      <c r="U49" s="202"/>
      <c r="V49" s="205">
        <v>1</v>
      </c>
      <c r="W49" s="202"/>
      <c r="X49" s="205">
        <v>1</v>
      </c>
      <c r="Y49" s="202"/>
      <c r="Z49" s="205">
        <v>1</v>
      </c>
      <c r="AA49" s="202"/>
      <c r="AB49" s="211"/>
      <c r="AC49" s="194"/>
      <c r="AD49" s="8"/>
      <c r="AE49" s="8"/>
      <c r="AF49" s="9"/>
    </row>
    <row r="50" spans="1:32" ht="20.25" customHeight="1">
      <c r="A50" s="591"/>
      <c r="B50" s="214" t="s">
        <v>390</v>
      </c>
      <c r="C50" s="96" t="s">
        <v>386</v>
      </c>
      <c r="D50" s="211"/>
      <c r="E50" s="211"/>
      <c r="F50" s="211"/>
      <c r="G50" s="211"/>
      <c r="H50" s="211"/>
      <c r="I50" s="211"/>
      <c r="J50" s="202"/>
      <c r="K50" s="202"/>
      <c r="L50" s="202"/>
      <c r="M50" s="202"/>
      <c r="N50" s="204"/>
      <c r="O50" s="202"/>
      <c r="P50" s="205">
        <v>1</v>
      </c>
      <c r="Q50" s="202"/>
      <c r="R50" s="204"/>
      <c r="S50" s="202"/>
      <c r="T50" s="204"/>
      <c r="U50" s="202"/>
      <c r="V50" s="205">
        <v>1</v>
      </c>
      <c r="W50" s="202"/>
      <c r="X50" s="204"/>
      <c r="Y50" s="202"/>
      <c r="Z50" s="205">
        <v>1</v>
      </c>
      <c r="AA50" s="202"/>
      <c r="AB50" s="211"/>
      <c r="AC50" s="194"/>
      <c r="AD50" s="8"/>
      <c r="AE50" s="8"/>
      <c r="AF50" s="9"/>
    </row>
    <row r="51" spans="1:32" ht="20.25" customHeight="1">
      <c r="A51" s="592" t="s">
        <v>47</v>
      </c>
      <c r="B51" s="214" t="s">
        <v>376</v>
      </c>
      <c r="C51" s="96" t="s">
        <v>377</v>
      </c>
      <c r="D51" s="211"/>
      <c r="E51" s="211"/>
      <c r="F51" s="211"/>
      <c r="G51" s="211"/>
      <c r="H51" s="211"/>
      <c r="I51" s="211"/>
      <c r="J51" s="202"/>
      <c r="K51" s="202"/>
      <c r="L51" s="202"/>
      <c r="M51" s="202"/>
      <c r="N51" s="204"/>
      <c r="O51" s="202"/>
      <c r="P51" s="205">
        <v>1</v>
      </c>
      <c r="Q51" s="202"/>
      <c r="R51" s="204"/>
      <c r="S51" s="202"/>
      <c r="T51" s="204"/>
      <c r="U51" s="202"/>
      <c r="V51" s="204"/>
      <c r="W51" s="202"/>
      <c r="X51" s="204"/>
      <c r="Y51" s="202"/>
      <c r="Z51" s="204"/>
      <c r="AA51" s="202"/>
      <c r="AB51" s="211"/>
      <c r="AC51" s="194"/>
      <c r="AD51" s="8"/>
      <c r="AE51" s="8"/>
      <c r="AF51" s="9"/>
    </row>
    <row r="52" spans="1:32" ht="54.95" customHeight="1">
      <c r="A52" s="593"/>
      <c r="B52" s="214" t="s">
        <v>391</v>
      </c>
      <c r="C52" s="96" t="s">
        <v>392</v>
      </c>
      <c r="D52" s="211"/>
      <c r="E52" s="211"/>
      <c r="F52" s="211"/>
      <c r="G52" s="211"/>
      <c r="H52" s="211"/>
      <c r="I52" s="211"/>
      <c r="J52" s="202"/>
      <c r="K52" s="202"/>
      <c r="L52" s="202"/>
      <c r="M52" s="202"/>
      <c r="N52" s="204"/>
      <c r="O52" s="202"/>
      <c r="P52" s="205">
        <v>1</v>
      </c>
      <c r="Q52" s="202"/>
      <c r="R52" s="205">
        <v>1</v>
      </c>
      <c r="S52" s="202"/>
      <c r="T52" s="205">
        <v>1</v>
      </c>
      <c r="U52" s="202"/>
      <c r="V52" s="205">
        <v>1</v>
      </c>
      <c r="W52" s="202"/>
      <c r="X52" s="205">
        <v>1</v>
      </c>
      <c r="Y52" s="202"/>
      <c r="Z52" s="205">
        <v>1</v>
      </c>
      <c r="AA52" s="202"/>
      <c r="AB52" s="211"/>
      <c r="AC52" s="194"/>
      <c r="AD52" s="8"/>
      <c r="AE52" s="8"/>
      <c r="AF52" s="9"/>
    </row>
    <row r="53" spans="1:32" s="375" customFormat="1" ht="39" customHeight="1">
      <c r="A53" s="594"/>
      <c r="B53" s="366" t="s">
        <v>393</v>
      </c>
      <c r="C53" s="367" t="s">
        <v>394</v>
      </c>
      <c r="D53" s="211"/>
      <c r="E53" s="211"/>
      <c r="F53" s="211"/>
      <c r="G53" s="211"/>
      <c r="H53" s="211"/>
      <c r="I53" s="211"/>
      <c r="J53" s="211"/>
      <c r="K53" s="211"/>
      <c r="L53" s="202"/>
      <c r="M53" s="202"/>
      <c r="N53" s="204"/>
      <c r="O53" s="202"/>
      <c r="P53" s="370"/>
      <c r="Q53" s="369"/>
      <c r="R53" s="368">
        <v>1</v>
      </c>
      <c r="S53" s="369"/>
      <c r="T53" s="370">
        <v>1</v>
      </c>
      <c r="U53" s="369"/>
      <c r="V53" s="370">
        <v>1</v>
      </c>
      <c r="W53" s="369"/>
      <c r="X53" s="370"/>
      <c r="Y53" s="369"/>
      <c r="Z53" s="370"/>
      <c r="AA53" s="369"/>
      <c r="AB53" s="369"/>
      <c r="AC53" s="371"/>
      <c r="AD53" s="373"/>
      <c r="AE53" s="373"/>
      <c r="AF53" s="378"/>
    </row>
    <row r="54" spans="1:32" s="375" customFormat="1" ht="39" customHeight="1">
      <c r="A54" s="594"/>
      <c r="B54" s="366" t="s">
        <v>395</v>
      </c>
      <c r="C54" s="367" t="s">
        <v>394</v>
      </c>
      <c r="D54" s="211"/>
      <c r="E54" s="211"/>
      <c r="F54" s="211"/>
      <c r="G54" s="211"/>
      <c r="H54" s="211"/>
      <c r="I54" s="211"/>
      <c r="J54" s="211"/>
      <c r="K54" s="211"/>
      <c r="L54" s="202"/>
      <c r="M54" s="202"/>
      <c r="N54" s="204"/>
      <c r="O54" s="202"/>
      <c r="P54" s="368">
        <v>1</v>
      </c>
      <c r="Q54" s="369"/>
      <c r="R54" s="368">
        <v>1</v>
      </c>
      <c r="S54" s="369"/>
      <c r="T54" s="368">
        <v>1</v>
      </c>
      <c r="U54" s="369"/>
      <c r="V54" s="368">
        <v>1</v>
      </c>
      <c r="W54" s="369"/>
      <c r="X54" s="368">
        <v>1</v>
      </c>
      <c r="Y54" s="369"/>
      <c r="Z54" s="368">
        <v>1</v>
      </c>
      <c r="AA54" s="369"/>
      <c r="AB54" s="369"/>
      <c r="AC54" s="371"/>
      <c r="AD54" s="373"/>
      <c r="AE54" s="373"/>
      <c r="AF54" s="378"/>
    </row>
    <row r="55" spans="1:32" s="375" customFormat="1" ht="60.95" customHeight="1">
      <c r="A55" s="594"/>
      <c r="B55" s="366" t="s">
        <v>396</v>
      </c>
      <c r="C55" s="367" t="s">
        <v>397</v>
      </c>
      <c r="D55" s="211"/>
      <c r="E55" s="211"/>
      <c r="F55" s="211"/>
      <c r="G55" s="211"/>
      <c r="H55" s="211"/>
      <c r="I55" s="211"/>
      <c r="J55" s="202"/>
      <c r="K55" s="202"/>
      <c r="L55" s="202"/>
      <c r="M55" s="202"/>
      <c r="N55" s="204"/>
      <c r="O55" s="202"/>
      <c r="P55" s="368">
        <v>1</v>
      </c>
      <c r="Q55" s="377"/>
      <c r="R55" s="368">
        <v>1</v>
      </c>
      <c r="S55" s="377"/>
      <c r="T55" s="368">
        <v>1</v>
      </c>
      <c r="U55" s="377"/>
      <c r="V55" s="368">
        <v>1</v>
      </c>
      <c r="W55" s="377"/>
      <c r="X55" s="368">
        <v>1</v>
      </c>
      <c r="Y55" s="377"/>
      <c r="Z55" s="368">
        <v>1</v>
      </c>
      <c r="AA55" s="377"/>
      <c r="AB55" s="369"/>
      <c r="AC55" s="371"/>
      <c r="AD55" s="373"/>
      <c r="AE55" s="373"/>
      <c r="AF55" s="378"/>
    </row>
    <row r="56" spans="1:32" s="375" customFormat="1" ht="39" customHeight="1">
      <c r="A56" s="594"/>
      <c r="B56" s="366" t="s">
        <v>398</v>
      </c>
      <c r="C56" s="367" t="s">
        <v>399</v>
      </c>
      <c r="D56" s="211"/>
      <c r="E56" s="211"/>
      <c r="F56" s="211"/>
      <c r="G56" s="211"/>
      <c r="H56" s="211"/>
      <c r="I56" s="211"/>
      <c r="J56" s="202"/>
      <c r="K56" s="202"/>
      <c r="L56" s="202"/>
      <c r="M56" s="202"/>
      <c r="N56" s="204"/>
      <c r="O56" s="202"/>
      <c r="P56" s="368">
        <v>1</v>
      </c>
      <c r="Q56" s="377"/>
      <c r="R56" s="368">
        <v>1</v>
      </c>
      <c r="S56" s="377"/>
      <c r="T56" s="368">
        <v>1</v>
      </c>
      <c r="U56" s="377"/>
      <c r="V56" s="368">
        <v>1</v>
      </c>
      <c r="W56" s="377"/>
      <c r="X56" s="368">
        <v>1</v>
      </c>
      <c r="Y56" s="377"/>
      <c r="Z56" s="368">
        <v>1</v>
      </c>
      <c r="AA56" s="377"/>
      <c r="AB56" s="369"/>
      <c r="AC56" s="371"/>
      <c r="AD56" s="373"/>
      <c r="AE56" s="373"/>
      <c r="AF56" s="378"/>
    </row>
    <row r="57" spans="1:32" s="375" customFormat="1" ht="39" customHeight="1">
      <c r="A57" s="594"/>
      <c r="B57" s="366" t="s">
        <v>400</v>
      </c>
      <c r="C57" s="367" t="s">
        <v>401</v>
      </c>
      <c r="D57" s="211"/>
      <c r="E57" s="211"/>
      <c r="F57" s="211"/>
      <c r="G57" s="211"/>
      <c r="H57" s="211"/>
      <c r="I57" s="211"/>
      <c r="J57" s="202"/>
      <c r="K57" s="202"/>
      <c r="L57" s="202"/>
      <c r="M57" s="202"/>
      <c r="N57" s="204"/>
      <c r="O57" s="202"/>
      <c r="P57" s="368">
        <v>1</v>
      </c>
      <c r="Q57" s="377"/>
      <c r="R57" s="368">
        <v>1</v>
      </c>
      <c r="S57" s="377"/>
      <c r="T57" s="368">
        <v>1</v>
      </c>
      <c r="U57" s="377"/>
      <c r="V57" s="368">
        <v>1</v>
      </c>
      <c r="W57" s="377"/>
      <c r="X57" s="368">
        <v>1</v>
      </c>
      <c r="Y57" s="377"/>
      <c r="Z57" s="368">
        <v>1</v>
      </c>
      <c r="AA57" s="377"/>
      <c r="AB57" s="369"/>
      <c r="AC57" s="371"/>
      <c r="AD57" s="373"/>
      <c r="AE57" s="373"/>
      <c r="AF57" s="378"/>
    </row>
    <row r="58" spans="1:32" s="375" customFormat="1" ht="39" customHeight="1">
      <c r="A58" s="594"/>
      <c r="B58" s="366" t="s">
        <v>402</v>
      </c>
      <c r="C58" s="367" t="s">
        <v>403</v>
      </c>
      <c r="D58" s="211"/>
      <c r="E58" s="211"/>
      <c r="F58" s="211"/>
      <c r="G58" s="211"/>
      <c r="H58" s="211"/>
      <c r="I58" s="211"/>
      <c r="J58" s="202"/>
      <c r="K58" s="202"/>
      <c r="L58" s="202"/>
      <c r="M58" s="202"/>
      <c r="N58" s="204"/>
      <c r="O58" s="202"/>
      <c r="P58" s="368">
        <v>1</v>
      </c>
      <c r="Q58" s="377"/>
      <c r="R58" s="368">
        <v>1</v>
      </c>
      <c r="S58" s="377"/>
      <c r="T58" s="368">
        <v>1</v>
      </c>
      <c r="U58" s="377"/>
      <c r="V58" s="368">
        <v>1</v>
      </c>
      <c r="W58" s="377"/>
      <c r="X58" s="368">
        <v>1</v>
      </c>
      <c r="Y58" s="377"/>
      <c r="Z58" s="368">
        <v>1</v>
      </c>
      <c r="AA58" s="377"/>
      <c r="AB58" s="369"/>
      <c r="AC58" s="371"/>
      <c r="AD58" s="373"/>
      <c r="AE58" s="373"/>
      <c r="AF58" s="378"/>
    </row>
    <row r="59" spans="1:32" s="375" customFormat="1" ht="39" customHeight="1">
      <c r="A59" s="594"/>
      <c r="B59" s="366" t="s">
        <v>404</v>
      </c>
      <c r="C59" s="367" t="s">
        <v>405</v>
      </c>
      <c r="D59" s="211"/>
      <c r="E59" s="211"/>
      <c r="F59" s="211"/>
      <c r="G59" s="211"/>
      <c r="H59" s="211"/>
      <c r="I59" s="211"/>
      <c r="J59" s="202"/>
      <c r="K59" s="202"/>
      <c r="L59" s="202"/>
      <c r="M59" s="202"/>
      <c r="N59" s="204"/>
      <c r="O59" s="202"/>
      <c r="P59" s="370"/>
      <c r="Q59" s="377"/>
      <c r="R59" s="368">
        <v>1</v>
      </c>
      <c r="S59" s="377"/>
      <c r="T59" s="370">
        <v>1</v>
      </c>
      <c r="U59" s="377"/>
      <c r="V59" s="370"/>
      <c r="W59" s="377"/>
      <c r="X59" s="370"/>
      <c r="Y59" s="377"/>
      <c r="Z59" s="370"/>
      <c r="AA59" s="377"/>
      <c r="AB59" s="369"/>
      <c r="AC59" s="371"/>
      <c r="AD59" s="373"/>
      <c r="AE59" s="373"/>
      <c r="AF59" s="378"/>
    </row>
    <row r="60" spans="1:32" s="375" customFormat="1" ht="39" customHeight="1">
      <c r="A60" s="594"/>
      <c r="B60" s="366" t="s">
        <v>406</v>
      </c>
      <c r="C60" s="367" t="s">
        <v>407</v>
      </c>
      <c r="D60" s="211"/>
      <c r="E60" s="211"/>
      <c r="F60" s="211"/>
      <c r="G60" s="211"/>
      <c r="H60" s="211"/>
      <c r="I60" s="211"/>
      <c r="J60" s="202"/>
      <c r="K60" s="202"/>
      <c r="L60" s="202"/>
      <c r="M60" s="202"/>
      <c r="N60" s="204"/>
      <c r="O60" s="202"/>
      <c r="P60" s="368">
        <v>1</v>
      </c>
      <c r="Q60" s="377"/>
      <c r="R60" s="368">
        <v>1</v>
      </c>
      <c r="S60" s="377"/>
      <c r="T60" s="368">
        <v>1</v>
      </c>
      <c r="U60" s="377"/>
      <c r="V60" s="368">
        <v>1</v>
      </c>
      <c r="W60" s="377"/>
      <c r="X60" s="368">
        <v>1</v>
      </c>
      <c r="Y60" s="377"/>
      <c r="Z60" s="368">
        <v>1</v>
      </c>
      <c r="AA60" s="377"/>
      <c r="AB60" s="369"/>
      <c r="AC60" s="371"/>
      <c r="AD60" s="373"/>
      <c r="AE60" s="373"/>
      <c r="AF60" s="378"/>
    </row>
    <row r="61" spans="1:32" s="375" customFormat="1" ht="78" customHeight="1">
      <c r="A61" s="594"/>
      <c r="B61" s="366" t="s">
        <v>408</v>
      </c>
      <c r="C61" s="367" t="s">
        <v>409</v>
      </c>
      <c r="D61" s="211"/>
      <c r="E61" s="211"/>
      <c r="F61" s="211"/>
      <c r="G61" s="211"/>
      <c r="H61" s="211"/>
      <c r="I61" s="211"/>
      <c r="J61" s="202"/>
      <c r="K61" s="202"/>
      <c r="L61" s="202"/>
      <c r="M61" s="202"/>
      <c r="N61" s="204"/>
      <c r="O61" s="202"/>
      <c r="P61" s="370"/>
      <c r="Q61" s="377"/>
      <c r="R61" s="370"/>
      <c r="S61" s="377"/>
      <c r="T61" s="368">
        <v>1</v>
      </c>
      <c r="U61" s="377"/>
      <c r="V61" s="370"/>
      <c r="W61" s="377"/>
      <c r="X61" s="370"/>
      <c r="Y61" s="377"/>
      <c r="Z61" s="370"/>
      <c r="AA61" s="377"/>
      <c r="AB61" s="369"/>
      <c r="AC61" s="371"/>
      <c r="AD61" s="373"/>
      <c r="AE61" s="373"/>
      <c r="AF61" s="378"/>
    </row>
    <row r="62" spans="1:32" s="375" customFormat="1" ht="78" customHeight="1">
      <c r="A62" s="594"/>
      <c r="B62" s="366" t="s">
        <v>1750</v>
      </c>
      <c r="C62" s="367" t="s">
        <v>409</v>
      </c>
      <c r="D62" s="211"/>
      <c r="E62" s="211"/>
      <c r="F62" s="211"/>
      <c r="G62" s="211"/>
      <c r="H62" s="211"/>
      <c r="I62" s="211"/>
      <c r="J62" s="202"/>
      <c r="K62" s="202"/>
      <c r="L62" s="202"/>
      <c r="M62" s="202"/>
      <c r="N62" s="204"/>
      <c r="O62" s="202"/>
      <c r="P62" s="370"/>
      <c r="Q62" s="377"/>
      <c r="R62" s="370"/>
      <c r="S62" s="377"/>
      <c r="T62" s="368">
        <v>1</v>
      </c>
      <c r="U62" s="377"/>
      <c r="V62" s="370"/>
      <c r="W62" s="377"/>
      <c r="X62" s="370"/>
      <c r="Y62" s="377"/>
      <c r="Z62" s="370"/>
      <c r="AA62" s="377"/>
      <c r="AB62" s="369"/>
      <c r="AC62" s="661"/>
      <c r="AD62" s="662"/>
      <c r="AE62" s="662"/>
      <c r="AF62" s="378"/>
    </row>
    <row r="63" spans="1:32" s="375" customFormat="1" ht="78" customHeight="1">
      <c r="A63" s="594"/>
      <c r="B63" s="366" t="s">
        <v>1751</v>
      </c>
      <c r="C63" s="367" t="s">
        <v>409</v>
      </c>
      <c r="D63" s="211"/>
      <c r="E63" s="211"/>
      <c r="F63" s="211"/>
      <c r="G63" s="211"/>
      <c r="H63" s="211"/>
      <c r="I63" s="211"/>
      <c r="J63" s="202"/>
      <c r="K63" s="202"/>
      <c r="L63" s="202"/>
      <c r="M63" s="202"/>
      <c r="N63" s="204"/>
      <c r="O63" s="202"/>
      <c r="P63" s="370"/>
      <c r="Q63" s="377"/>
      <c r="R63" s="370"/>
      <c r="S63" s="377"/>
      <c r="T63" s="368">
        <v>1</v>
      </c>
      <c r="U63" s="377"/>
      <c r="V63" s="370">
        <v>1</v>
      </c>
      <c r="W63" s="377"/>
      <c r="X63" s="370">
        <v>1</v>
      </c>
      <c r="Y63" s="377"/>
      <c r="Z63" s="370">
        <v>1</v>
      </c>
      <c r="AA63" s="377"/>
      <c r="AB63" s="369"/>
      <c r="AC63" s="661"/>
      <c r="AD63" s="662"/>
      <c r="AE63" s="662"/>
      <c r="AF63" s="378"/>
    </row>
    <row r="64" spans="1:32" s="375" customFormat="1" ht="97.5" customHeight="1">
      <c r="A64" s="594"/>
      <c r="B64" s="366" t="s">
        <v>410</v>
      </c>
      <c r="C64" s="367" t="s">
        <v>411</v>
      </c>
      <c r="D64" s="211"/>
      <c r="E64" s="211"/>
      <c r="F64" s="211"/>
      <c r="G64" s="211"/>
      <c r="H64" s="211"/>
      <c r="I64" s="211"/>
      <c r="J64" s="202"/>
      <c r="K64" s="202"/>
      <c r="L64" s="202"/>
      <c r="M64" s="202"/>
      <c r="N64" s="204"/>
      <c r="O64" s="202"/>
      <c r="P64" s="370"/>
      <c r="Q64" s="377"/>
      <c r="R64" s="368">
        <v>1</v>
      </c>
      <c r="S64" s="377"/>
      <c r="T64" s="370"/>
      <c r="U64" s="377"/>
      <c r="V64" s="370"/>
      <c r="W64" s="377"/>
      <c r="X64" s="370"/>
      <c r="Y64" s="377"/>
      <c r="Z64" s="368">
        <v>1</v>
      </c>
      <c r="AA64" s="377"/>
      <c r="AB64" s="369"/>
      <c r="AC64" s="371"/>
      <c r="AD64" s="373"/>
      <c r="AE64" s="373"/>
      <c r="AF64" s="378"/>
    </row>
    <row r="65" spans="1:32" s="375" customFormat="1" ht="39" customHeight="1">
      <c r="A65" s="594"/>
      <c r="B65" s="366" t="s">
        <v>412</v>
      </c>
      <c r="C65" s="367" t="s">
        <v>413</v>
      </c>
      <c r="D65" s="211"/>
      <c r="E65" s="211"/>
      <c r="F65" s="211"/>
      <c r="G65" s="211"/>
      <c r="H65" s="211"/>
      <c r="I65" s="211"/>
      <c r="J65" s="202"/>
      <c r="K65" s="202"/>
      <c r="L65" s="202"/>
      <c r="M65" s="202"/>
      <c r="N65" s="204"/>
      <c r="O65" s="202"/>
      <c r="P65" s="370"/>
      <c r="Q65" s="377"/>
      <c r="R65" s="370"/>
      <c r="S65" s="377"/>
      <c r="T65" s="368">
        <v>1</v>
      </c>
      <c r="U65" s="377"/>
      <c r="V65" s="370">
        <v>1</v>
      </c>
      <c r="W65" s="377"/>
      <c r="X65" s="370"/>
      <c r="Y65" s="377"/>
      <c r="Z65" s="370"/>
      <c r="AA65" s="377"/>
      <c r="AB65" s="369"/>
      <c r="AC65" s="371"/>
      <c r="AD65" s="373"/>
      <c r="AE65" s="373"/>
      <c r="AF65" s="378"/>
    </row>
    <row r="66" spans="1:32" s="375" customFormat="1" ht="39" customHeight="1">
      <c r="A66" s="594"/>
      <c r="B66" s="366" t="s">
        <v>414</v>
      </c>
      <c r="C66" s="367" t="s">
        <v>415</v>
      </c>
      <c r="D66" s="211"/>
      <c r="E66" s="211"/>
      <c r="F66" s="211"/>
      <c r="G66" s="211"/>
      <c r="H66" s="211"/>
      <c r="I66" s="211"/>
      <c r="J66" s="202"/>
      <c r="K66" s="202"/>
      <c r="L66" s="202"/>
      <c r="M66" s="202"/>
      <c r="N66" s="204"/>
      <c r="O66" s="202"/>
      <c r="P66" s="368">
        <v>1</v>
      </c>
      <c r="Q66" s="377"/>
      <c r="R66" s="368">
        <v>1</v>
      </c>
      <c r="S66" s="377"/>
      <c r="T66" s="368">
        <v>1</v>
      </c>
      <c r="U66" s="377"/>
      <c r="V66" s="368">
        <v>1</v>
      </c>
      <c r="W66" s="377"/>
      <c r="X66" s="368">
        <v>1</v>
      </c>
      <c r="Y66" s="377"/>
      <c r="Z66" s="368">
        <v>1</v>
      </c>
      <c r="AA66" s="377"/>
      <c r="AB66" s="369"/>
      <c r="AC66" s="371"/>
      <c r="AD66" s="373"/>
      <c r="AE66" s="373"/>
      <c r="AF66" s="378"/>
    </row>
    <row r="67" spans="1:32" s="375" customFormat="1" ht="39" customHeight="1">
      <c r="A67" s="594"/>
      <c r="B67" s="366" t="s">
        <v>416</v>
      </c>
      <c r="C67" s="367" t="s">
        <v>394</v>
      </c>
      <c r="D67" s="211"/>
      <c r="E67" s="211"/>
      <c r="F67" s="211"/>
      <c r="G67" s="211"/>
      <c r="H67" s="211"/>
      <c r="I67" s="211"/>
      <c r="J67" s="202"/>
      <c r="K67" s="202"/>
      <c r="L67" s="202"/>
      <c r="M67" s="202"/>
      <c r="N67" s="204"/>
      <c r="O67" s="202"/>
      <c r="P67" s="370"/>
      <c r="Q67" s="377"/>
      <c r="R67" s="368">
        <v>1</v>
      </c>
      <c r="S67" s="377"/>
      <c r="T67" s="370">
        <v>1</v>
      </c>
      <c r="U67" s="377"/>
      <c r="V67" s="370">
        <v>1</v>
      </c>
      <c r="W67" s="377"/>
      <c r="X67" s="370"/>
      <c r="Y67" s="377"/>
      <c r="Z67" s="370"/>
      <c r="AA67" s="377"/>
      <c r="AB67" s="369"/>
      <c r="AC67" s="371"/>
      <c r="AD67" s="373"/>
      <c r="AE67" s="373"/>
      <c r="AF67" s="378"/>
    </row>
    <row r="68" spans="1:32" s="375" customFormat="1" ht="39" customHeight="1">
      <c r="A68" s="594"/>
      <c r="B68" s="366" t="s">
        <v>417</v>
      </c>
      <c r="C68" s="367" t="s">
        <v>418</v>
      </c>
      <c r="D68" s="202"/>
      <c r="E68" s="202"/>
      <c r="F68" s="202"/>
      <c r="G68" s="202"/>
      <c r="H68" s="202"/>
      <c r="I68" s="202"/>
      <c r="J68" s="202"/>
      <c r="K68" s="202"/>
      <c r="L68" s="202"/>
      <c r="M68" s="202"/>
      <c r="N68" s="204"/>
      <c r="O68" s="202"/>
      <c r="P68" s="368">
        <v>1</v>
      </c>
      <c r="Q68" s="377"/>
      <c r="R68" s="368">
        <v>1</v>
      </c>
      <c r="S68" s="377"/>
      <c r="T68" s="368">
        <v>1</v>
      </c>
      <c r="U68" s="377"/>
      <c r="V68" s="368">
        <v>1</v>
      </c>
      <c r="W68" s="377"/>
      <c r="X68" s="368">
        <v>1</v>
      </c>
      <c r="Y68" s="377"/>
      <c r="Z68" s="368">
        <v>1</v>
      </c>
      <c r="AA68" s="377"/>
      <c r="AB68" s="377"/>
      <c r="AC68" s="371"/>
      <c r="AD68" s="373"/>
      <c r="AE68" s="373"/>
      <c r="AF68" s="378"/>
    </row>
    <row r="69" spans="1:32" s="375" customFormat="1" ht="39" customHeight="1">
      <c r="A69" s="594"/>
      <c r="B69" s="366" t="s">
        <v>419</v>
      </c>
      <c r="C69" s="367" t="s">
        <v>418</v>
      </c>
      <c r="D69" s="211"/>
      <c r="E69" s="211"/>
      <c r="F69" s="211"/>
      <c r="G69" s="211"/>
      <c r="H69" s="211"/>
      <c r="I69" s="211"/>
      <c r="J69" s="202"/>
      <c r="K69" s="202"/>
      <c r="L69" s="202"/>
      <c r="M69" s="202"/>
      <c r="N69" s="204"/>
      <c r="O69" s="202"/>
      <c r="P69" s="368">
        <v>1</v>
      </c>
      <c r="Q69" s="377"/>
      <c r="R69" s="370"/>
      <c r="S69" s="377"/>
      <c r="T69" s="368">
        <v>1</v>
      </c>
      <c r="U69" s="377"/>
      <c r="V69" s="370"/>
      <c r="W69" s="377"/>
      <c r="X69" s="368">
        <v>1</v>
      </c>
      <c r="Y69" s="377"/>
      <c r="Z69" s="370"/>
      <c r="AA69" s="377"/>
      <c r="AB69" s="369"/>
      <c r="AC69" s="371"/>
      <c r="AD69" s="373"/>
      <c r="AE69" s="373"/>
      <c r="AF69" s="378"/>
    </row>
    <row r="70" spans="1:32" s="375" customFormat="1" ht="39" customHeight="1">
      <c r="A70" s="594"/>
      <c r="B70" s="366" t="s">
        <v>420</v>
      </c>
      <c r="C70" s="367" t="s">
        <v>418</v>
      </c>
      <c r="D70" s="211"/>
      <c r="E70" s="211"/>
      <c r="F70" s="211"/>
      <c r="G70" s="211"/>
      <c r="H70" s="211"/>
      <c r="I70" s="211"/>
      <c r="J70" s="202"/>
      <c r="K70" s="202"/>
      <c r="L70" s="202"/>
      <c r="M70" s="202"/>
      <c r="N70" s="204"/>
      <c r="O70" s="202"/>
      <c r="P70" s="368">
        <v>1</v>
      </c>
      <c r="Q70" s="377"/>
      <c r="R70" s="370"/>
      <c r="S70" s="377"/>
      <c r="T70" s="368">
        <v>1</v>
      </c>
      <c r="U70" s="377"/>
      <c r="V70" s="370"/>
      <c r="W70" s="377"/>
      <c r="X70" s="368">
        <v>1</v>
      </c>
      <c r="Y70" s="377"/>
      <c r="Z70" s="370"/>
      <c r="AA70" s="377"/>
      <c r="AB70" s="369"/>
      <c r="AC70" s="371"/>
      <c r="AD70" s="373"/>
      <c r="AE70" s="373"/>
      <c r="AF70" s="378"/>
    </row>
    <row r="71" spans="1:32" s="375" customFormat="1" ht="39" customHeight="1">
      <c r="A71" s="594"/>
      <c r="B71" s="366" t="s">
        <v>421</v>
      </c>
      <c r="C71" s="367" t="s">
        <v>422</v>
      </c>
      <c r="D71" s="211"/>
      <c r="E71" s="211"/>
      <c r="F71" s="211"/>
      <c r="G71" s="211"/>
      <c r="H71" s="211"/>
      <c r="I71" s="211"/>
      <c r="J71" s="202"/>
      <c r="K71" s="202"/>
      <c r="L71" s="202"/>
      <c r="M71" s="202"/>
      <c r="N71" s="204"/>
      <c r="O71" s="202"/>
      <c r="P71" s="368">
        <v>1</v>
      </c>
      <c r="Q71" s="377"/>
      <c r="R71" s="368">
        <v>1</v>
      </c>
      <c r="S71" s="377"/>
      <c r="T71" s="368">
        <v>1</v>
      </c>
      <c r="U71" s="377"/>
      <c r="V71" s="368">
        <v>1</v>
      </c>
      <c r="W71" s="377"/>
      <c r="X71" s="368">
        <v>1</v>
      </c>
      <c r="Y71" s="377"/>
      <c r="Z71" s="368">
        <v>1</v>
      </c>
      <c r="AA71" s="377"/>
      <c r="AB71" s="369"/>
      <c r="AC71" s="371"/>
      <c r="AD71" s="373"/>
      <c r="AE71" s="373"/>
      <c r="AF71" s="378"/>
    </row>
    <row r="72" spans="1:32" s="375" customFormat="1" ht="39" customHeight="1">
      <c r="A72" s="594"/>
      <c r="B72" s="366" t="s">
        <v>423</v>
      </c>
      <c r="C72" s="367" t="s">
        <v>422</v>
      </c>
      <c r="D72" s="211"/>
      <c r="E72" s="211"/>
      <c r="F72" s="211"/>
      <c r="G72" s="211"/>
      <c r="H72" s="211"/>
      <c r="I72" s="211"/>
      <c r="J72" s="202"/>
      <c r="K72" s="202"/>
      <c r="L72" s="202"/>
      <c r="M72" s="202"/>
      <c r="N72" s="204"/>
      <c r="O72" s="202"/>
      <c r="P72" s="368">
        <v>1</v>
      </c>
      <c r="Q72" s="377"/>
      <c r="R72" s="368">
        <v>1</v>
      </c>
      <c r="S72" s="377"/>
      <c r="T72" s="368">
        <v>1</v>
      </c>
      <c r="U72" s="377"/>
      <c r="V72" s="368">
        <v>1</v>
      </c>
      <c r="W72" s="377"/>
      <c r="X72" s="368">
        <v>1</v>
      </c>
      <c r="Y72" s="377"/>
      <c r="Z72" s="368">
        <v>1</v>
      </c>
      <c r="AA72" s="377"/>
      <c r="AB72" s="369"/>
      <c r="AC72" s="371"/>
      <c r="AD72" s="373"/>
      <c r="AE72" s="373"/>
      <c r="AF72" s="378"/>
    </row>
    <row r="73" spans="1:32" s="375" customFormat="1" ht="78" customHeight="1">
      <c r="A73" s="594"/>
      <c r="B73" s="366" t="s">
        <v>424</v>
      </c>
      <c r="C73" s="367" t="s">
        <v>425</v>
      </c>
      <c r="D73" s="211"/>
      <c r="E73" s="211"/>
      <c r="F73" s="211"/>
      <c r="G73" s="211"/>
      <c r="H73" s="211"/>
      <c r="I73" s="211"/>
      <c r="J73" s="202"/>
      <c r="K73" s="202"/>
      <c r="L73" s="202"/>
      <c r="M73" s="202"/>
      <c r="N73" s="204"/>
      <c r="O73" s="202"/>
      <c r="P73" s="370"/>
      <c r="Q73" s="377"/>
      <c r="R73" s="368">
        <v>1</v>
      </c>
      <c r="S73" s="377"/>
      <c r="T73" s="370">
        <v>1</v>
      </c>
      <c r="U73" s="377"/>
      <c r="V73" s="370"/>
      <c r="W73" s="377"/>
      <c r="X73" s="370"/>
      <c r="Y73" s="377"/>
      <c r="Z73" s="370"/>
      <c r="AA73" s="377"/>
      <c r="AB73" s="369"/>
      <c r="AC73" s="371"/>
      <c r="AD73" s="373"/>
      <c r="AE73" s="373"/>
      <c r="AF73" s="378"/>
    </row>
    <row r="74" spans="1:32" ht="20.25" customHeight="1">
      <c r="A74" s="593"/>
      <c r="B74" s="207" t="s">
        <v>426</v>
      </c>
      <c r="C74" s="96" t="s">
        <v>427</v>
      </c>
      <c r="D74" s="211"/>
      <c r="E74" s="211"/>
      <c r="F74" s="211"/>
      <c r="G74" s="211"/>
      <c r="H74" s="211"/>
      <c r="I74" s="211"/>
      <c r="J74" s="202"/>
      <c r="K74" s="202"/>
      <c r="L74" s="202"/>
      <c r="M74" s="202"/>
      <c r="N74" s="204"/>
      <c r="O74" s="202"/>
      <c r="P74" s="205">
        <v>1</v>
      </c>
      <c r="Q74" s="202"/>
      <c r="R74" s="205">
        <v>1</v>
      </c>
      <c r="S74" s="202"/>
      <c r="T74" s="205">
        <v>1</v>
      </c>
      <c r="U74" s="202"/>
      <c r="V74" s="205">
        <v>1</v>
      </c>
      <c r="W74" s="202"/>
      <c r="X74" s="205">
        <v>1</v>
      </c>
      <c r="Y74" s="202"/>
      <c r="Z74" s="205">
        <v>1</v>
      </c>
      <c r="AA74" s="202"/>
      <c r="AB74" s="211"/>
      <c r="AC74" s="194"/>
      <c r="AD74" s="8"/>
      <c r="AE74" s="8"/>
      <c r="AF74" s="9"/>
    </row>
    <row r="75" spans="1:32" ht="39" customHeight="1">
      <c r="A75" s="593"/>
      <c r="B75" s="214" t="s">
        <v>428</v>
      </c>
      <c r="C75" s="96" t="s">
        <v>377</v>
      </c>
      <c r="D75" s="211"/>
      <c r="E75" s="211"/>
      <c r="F75" s="211"/>
      <c r="G75" s="211"/>
      <c r="H75" s="211"/>
      <c r="I75" s="211"/>
      <c r="J75" s="202"/>
      <c r="K75" s="202"/>
      <c r="L75" s="202"/>
      <c r="M75" s="202"/>
      <c r="N75" s="204"/>
      <c r="O75" s="202"/>
      <c r="P75" s="205">
        <v>1</v>
      </c>
      <c r="Q75" s="202"/>
      <c r="R75" s="205">
        <v>1</v>
      </c>
      <c r="S75" s="202"/>
      <c r="T75" s="205">
        <v>1</v>
      </c>
      <c r="U75" s="202"/>
      <c r="V75" s="205">
        <v>1</v>
      </c>
      <c r="W75" s="202"/>
      <c r="X75" s="205">
        <v>1</v>
      </c>
      <c r="Y75" s="202"/>
      <c r="Z75" s="205">
        <v>1</v>
      </c>
      <c r="AA75" s="216"/>
      <c r="AB75" s="211"/>
      <c r="AC75" s="194"/>
      <c r="AD75" s="8"/>
      <c r="AE75" s="8"/>
      <c r="AF75" s="9"/>
    </row>
    <row r="76" spans="1:32" ht="39" customHeight="1">
      <c r="A76" s="593"/>
      <c r="B76" s="214" t="s">
        <v>429</v>
      </c>
      <c r="C76" s="96" t="s">
        <v>377</v>
      </c>
      <c r="D76" s="211"/>
      <c r="E76" s="211"/>
      <c r="F76" s="211"/>
      <c r="G76" s="211"/>
      <c r="H76" s="211"/>
      <c r="I76" s="211"/>
      <c r="J76" s="202"/>
      <c r="K76" s="202"/>
      <c r="L76" s="202"/>
      <c r="M76" s="202"/>
      <c r="N76" s="204"/>
      <c r="O76" s="202"/>
      <c r="P76" s="204"/>
      <c r="Q76" s="202"/>
      <c r="R76" s="204"/>
      <c r="S76" s="202"/>
      <c r="T76" s="204"/>
      <c r="U76" s="202"/>
      <c r="V76" s="204"/>
      <c r="W76" s="202"/>
      <c r="X76" s="204"/>
      <c r="Y76" s="202"/>
      <c r="Z76" s="204"/>
      <c r="AA76" s="216"/>
      <c r="AB76" s="211"/>
      <c r="AC76" s="194"/>
      <c r="AD76" s="8"/>
      <c r="AE76" s="8"/>
      <c r="AF76" s="9"/>
    </row>
    <row r="77" spans="1:32" ht="55.5" customHeight="1">
      <c r="A77" s="593"/>
      <c r="B77" s="214" t="s">
        <v>430</v>
      </c>
      <c r="C77" s="96" t="s">
        <v>431</v>
      </c>
      <c r="D77" s="211"/>
      <c r="E77" s="211"/>
      <c r="F77" s="211"/>
      <c r="G77" s="211"/>
      <c r="H77" s="211"/>
      <c r="I77" s="211"/>
      <c r="J77" s="202"/>
      <c r="K77" s="211"/>
      <c r="L77" s="211"/>
      <c r="M77" s="211"/>
      <c r="N77" s="204"/>
      <c r="O77" s="211"/>
      <c r="P77" s="205">
        <v>1</v>
      </c>
      <c r="Q77" s="211"/>
      <c r="R77" s="205">
        <v>1</v>
      </c>
      <c r="S77" s="211"/>
      <c r="T77" s="205">
        <v>1</v>
      </c>
      <c r="U77" s="211"/>
      <c r="V77" s="205">
        <v>1</v>
      </c>
      <c r="W77" s="211"/>
      <c r="X77" s="205">
        <v>1</v>
      </c>
      <c r="Y77" s="211"/>
      <c r="Z77" s="205">
        <v>1</v>
      </c>
      <c r="AA77" s="211"/>
      <c r="AB77" s="211"/>
      <c r="AC77" s="194"/>
      <c r="AD77" s="8"/>
      <c r="AE77" s="8"/>
      <c r="AF77" s="9"/>
    </row>
    <row r="78" spans="1:32" ht="55.5" customHeight="1">
      <c r="A78" s="593"/>
      <c r="B78" s="214" t="s">
        <v>432</v>
      </c>
      <c r="C78" s="96" t="s">
        <v>433</v>
      </c>
      <c r="D78" s="211"/>
      <c r="E78" s="211"/>
      <c r="F78" s="211"/>
      <c r="G78" s="211"/>
      <c r="H78" s="211"/>
      <c r="I78" s="211"/>
      <c r="J78" s="202"/>
      <c r="K78" s="202"/>
      <c r="L78" s="202"/>
      <c r="M78" s="202"/>
      <c r="N78" s="204"/>
      <c r="O78" s="202"/>
      <c r="P78" s="205"/>
      <c r="Q78" s="202"/>
      <c r="R78" s="204">
        <v>1</v>
      </c>
      <c r="S78" s="202"/>
      <c r="T78" s="204"/>
      <c r="U78" s="202"/>
      <c r="V78" s="204"/>
      <c r="W78" s="211"/>
      <c r="X78" s="204"/>
      <c r="Y78" s="211"/>
      <c r="Z78" s="205">
        <v>1</v>
      </c>
      <c r="AA78" s="211"/>
      <c r="AB78" s="211"/>
      <c r="AC78" s="194"/>
      <c r="AD78" s="8"/>
      <c r="AE78" s="8"/>
      <c r="AF78" s="9"/>
    </row>
    <row r="79" spans="1:32" ht="55.5" customHeight="1">
      <c r="A79" s="593"/>
      <c r="B79" s="214" t="s">
        <v>434</v>
      </c>
      <c r="C79" s="96" t="s">
        <v>435</v>
      </c>
      <c r="D79" s="211"/>
      <c r="E79" s="211"/>
      <c r="F79" s="211"/>
      <c r="G79" s="211"/>
      <c r="H79" s="211"/>
      <c r="I79" s="211"/>
      <c r="J79" s="202"/>
      <c r="K79" s="202"/>
      <c r="L79" s="202"/>
      <c r="M79" s="202"/>
      <c r="N79" s="204"/>
      <c r="O79" s="202"/>
      <c r="P79" s="204">
        <v>1</v>
      </c>
      <c r="Q79" s="202"/>
      <c r="R79" s="204">
        <v>1</v>
      </c>
      <c r="S79" s="202"/>
      <c r="T79" s="204">
        <v>1</v>
      </c>
      <c r="U79" s="202"/>
      <c r="V79" s="204">
        <v>1</v>
      </c>
      <c r="W79" s="211"/>
      <c r="X79" s="204">
        <v>1</v>
      </c>
      <c r="Y79" s="211"/>
      <c r="Z79" s="204">
        <v>1</v>
      </c>
      <c r="AA79" s="211"/>
      <c r="AB79" s="211"/>
      <c r="AC79" s="194"/>
      <c r="AD79" s="8"/>
      <c r="AE79" s="8"/>
      <c r="AF79" s="9"/>
    </row>
    <row r="80" spans="1:32" ht="78" customHeight="1">
      <c r="A80" s="593"/>
      <c r="B80" s="214" t="s">
        <v>436</v>
      </c>
      <c r="C80" s="96" t="s">
        <v>431</v>
      </c>
      <c r="D80" s="211"/>
      <c r="E80" s="211"/>
      <c r="F80" s="211"/>
      <c r="G80" s="211"/>
      <c r="H80" s="211"/>
      <c r="I80" s="211"/>
      <c r="J80" s="202"/>
      <c r="K80" s="202"/>
      <c r="L80" s="202"/>
      <c r="M80" s="202"/>
      <c r="N80" s="204"/>
      <c r="O80" s="202"/>
      <c r="P80" s="205">
        <v>1</v>
      </c>
      <c r="Q80" s="202"/>
      <c r="R80" s="205">
        <v>1</v>
      </c>
      <c r="S80" s="202"/>
      <c r="T80" s="205">
        <v>1</v>
      </c>
      <c r="U80" s="202"/>
      <c r="V80" s="205">
        <v>1</v>
      </c>
      <c r="W80" s="202"/>
      <c r="X80" s="205">
        <v>1</v>
      </c>
      <c r="Y80" s="202"/>
      <c r="Z80" s="205">
        <v>1</v>
      </c>
      <c r="AA80" s="216"/>
      <c r="AB80" s="211"/>
      <c r="AC80" s="194"/>
      <c r="AD80" s="8"/>
      <c r="AE80" s="8"/>
      <c r="AF80" s="9"/>
    </row>
    <row r="81" spans="1:32" s="375" customFormat="1" ht="39" customHeight="1">
      <c r="A81" s="594"/>
      <c r="B81" s="379" t="s">
        <v>437</v>
      </c>
      <c r="C81" s="367" t="s">
        <v>438</v>
      </c>
      <c r="D81" s="211"/>
      <c r="E81" s="211"/>
      <c r="F81" s="211"/>
      <c r="G81" s="211"/>
      <c r="H81" s="211"/>
      <c r="I81" s="211"/>
      <c r="J81" s="202"/>
      <c r="K81" s="202"/>
      <c r="L81" s="202"/>
      <c r="M81" s="202"/>
      <c r="N81" s="204"/>
      <c r="O81" s="202"/>
      <c r="P81" s="368">
        <v>1</v>
      </c>
      <c r="Q81" s="377"/>
      <c r="R81" s="368">
        <v>1</v>
      </c>
      <c r="S81" s="377"/>
      <c r="T81" s="368">
        <v>1</v>
      </c>
      <c r="U81" s="377"/>
      <c r="V81" s="368">
        <v>1</v>
      </c>
      <c r="W81" s="377"/>
      <c r="X81" s="368">
        <v>1</v>
      </c>
      <c r="Y81" s="377"/>
      <c r="Z81" s="368">
        <v>1</v>
      </c>
      <c r="AA81" s="380"/>
      <c r="AB81" s="369"/>
      <c r="AC81" s="371"/>
      <c r="AD81" s="373"/>
      <c r="AE81" s="373"/>
      <c r="AF81" s="378"/>
    </row>
    <row r="82" spans="1:32" ht="39" customHeight="1">
      <c r="A82" s="593"/>
      <c r="B82" s="214" t="s">
        <v>439</v>
      </c>
      <c r="C82" s="96" t="s">
        <v>440</v>
      </c>
      <c r="D82" s="211"/>
      <c r="E82" s="211"/>
      <c r="F82" s="211"/>
      <c r="G82" s="211"/>
      <c r="H82" s="211"/>
      <c r="I82" s="211"/>
      <c r="J82" s="202"/>
      <c r="K82" s="202"/>
      <c r="L82" s="202"/>
      <c r="M82" s="202"/>
      <c r="N82" s="204"/>
      <c r="O82" s="202"/>
      <c r="P82" s="205">
        <v>1</v>
      </c>
      <c r="Q82" s="202"/>
      <c r="R82" s="205">
        <v>1</v>
      </c>
      <c r="S82" s="202"/>
      <c r="T82" s="205">
        <v>1</v>
      </c>
      <c r="U82" s="202"/>
      <c r="V82" s="205">
        <v>1</v>
      </c>
      <c r="W82" s="202"/>
      <c r="X82" s="205">
        <v>1</v>
      </c>
      <c r="Y82" s="202"/>
      <c r="Z82" s="205">
        <v>1</v>
      </c>
      <c r="AA82" s="216"/>
      <c r="AB82" s="211"/>
      <c r="AC82" s="194"/>
      <c r="AD82" s="8"/>
      <c r="AE82" s="8"/>
      <c r="AF82" s="9"/>
    </row>
    <row r="83" spans="1:32" ht="20.25" customHeight="1">
      <c r="A83" s="593"/>
      <c r="B83" s="214" t="s">
        <v>441</v>
      </c>
      <c r="C83" s="96" t="s">
        <v>442</v>
      </c>
      <c r="D83" s="211"/>
      <c r="E83" s="211"/>
      <c r="F83" s="211"/>
      <c r="G83" s="211"/>
      <c r="H83" s="211"/>
      <c r="I83" s="211"/>
      <c r="J83" s="202"/>
      <c r="K83" s="202"/>
      <c r="L83" s="202"/>
      <c r="M83" s="202"/>
      <c r="N83" s="204"/>
      <c r="O83" s="202"/>
      <c r="P83" s="204"/>
      <c r="Q83" s="202"/>
      <c r="R83" s="204"/>
      <c r="S83" s="202"/>
      <c r="T83" s="204"/>
      <c r="U83" s="202"/>
      <c r="V83" s="205">
        <v>1</v>
      </c>
      <c r="W83" s="202"/>
      <c r="X83" s="204"/>
      <c r="Y83" s="202"/>
      <c r="Z83" s="204"/>
      <c r="AA83" s="216"/>
      <c r="AB83" s="211"/>
      <c r="AC83" s="194"/>
      <c r="AD83" s="8"/>
      <c r="AE83" s="8"/>
      <c r="AF83" s="9"/>
    </row>
    <row r="84" spans="1:32" ht="20.25" customHeight="1">
      <c r="A84" s="593"/>
      <c r="B84" s="214" t="s">
        <v>443</v>
      </c>
      <c r="C84" s="96" t="s">
        <v>442</v>
      </c>
      <c r="D84" s="211"/>
      <c r="E84" s="211"/>
      <c r="F84" s="211"/>
      <c r="G84" s="211"/>
      <c r="H84" s="211"/>
      <c r="I84" s="211"/>
      <c r="J84" s="202"/>
      <c r="K84" s="202"/>
      <c r="L84" s="202"/>
      <c r="M84" s="202"/>
      <c r="N84" s="204"/>
      <c r="O84" s="202"/>
      <c r="P84" s="205">
        <v>1</v>
      </c>
      <c r="Q84" s="202"/>
      <c r="R84" s="205">
        <v>1</v>
      </c>
      <c r="S84" s="202"/>
      <c r="T84" s="205">
        <v>1</v>
      </c>
      <c r="U84" s="202"/>
      <c r="V84" s="205">
        <v>1</v>
      </c>
      <c r="W84" s="202"/>
      <c r="X84" s="205">
        <v>1</v>
      </c>
      <c r="Y84" s="202"/>
      <c r="Z84" s="205">
        <v>1</v>
      </c>
      <c r="AA84" s="216"/>
      <c r="AB84" s="211"/>
      <c r="AC84" s="194"/>
      <c r="AD84" s="8"/>
      <c r="AE84" s="8"/>
      <c r="AF84" s="9"/>
    </row>
    <row r="85" spans="1:32" ht="53.1" customHeight="1">
      <c r="A85" s="593"/>
      <c r="B85" s="214" t="s">
        <v>444</v>
      </c>
      <c r="C85" s="96" t="s">
        <v>442</v>
      </c>
      <c r="D85" s="211"/>
      <c r="E85" s="211"/>
      <c r="F85" s="211"/>
      <c r="G85" s="211"/>
      <c r="H85" s="211"/>
      <c r="I85" s="211"/>
      <c r="J85" s="202"/>
      <c r="K85" s="202"/>
      <c r="L85" s="202"/>
      <c r="M85" s="202"/>
      <c r="N85" s="204"/>
      <c r="O85" s="202"/>
      <c r="P85" s="205">
        <v>1</v>
      </c>
      <c r="Q85" s="202"/>
      <c r="R85" s="205">
        <v>1</v>
      </c>
      <c r="S85" s="202"/>
      <c r="T85" s="205">
        <v>1</v>
      </c>
      <c r="U85" s="202"/>
      <c r="V85" s="205">
        <v>1</v>
      </c>
      <c r="W85" s="202"/>
      <c r="X85" s="205">
        <v>1</v>
      </c>
      <c r="Y85" s="202"/>
      <c r="Z85" s="205">
        <v>1</v>
      </c>
      <c r="AA85" s="216"/>
      <c r="AB85" s="211"/>
      <c r="AC85" s="194"/>
      <c r="AD85" s="8"/>
      <c r="AE85" s="8"/>
      <c r="AF85" s="9"/>
    </row>
    <row r="86" spans="1:32" ht="53.1" customHeight="1">
      <c r="A86" s="593"/>
      <c r="B86" s="214" t="s">
        <v>445</v>
      </c>
      <c r="C86" s="96" t="s">
        <v>442</v>
      </c>
      <c r="D86" s="211"/>
      <c r="E86" s="211"/>
      <c r="F86" s="211"/>
      <c r="G86" s="211"/>
      <c r="H86" s="211"/>
      <c r="I86" s="211"/>
      <c r="J86" s="202"/>
      <c r="K86" s="202"/>
      <c r="L86" s="202"/>
      <c r="M86" s="202"/>
      <c r="N86" s="204"/>
      <c r="O86" s="202"/>
      <c r="P86" s="205">
        <v>1</v>
      </c>
      <c r="Q86" s="202"/>
      <c r="R86" s="205">
        <v>1</v>
      </c>
      <c r="S86" s="202"/>
      <c r="T86" s="205">
        <v>1</v>
      </c>
      <c r="U86" s="202"/>
      <c r="V86" s="205">
        <v>1</v>
      </c>
      <c r="W86" s="202"/>
      <c r="X86" s="205">
        <v>1</v>
      </c>
      <c r="Y86" s="202"/>
      <c r="Z86" s="205">
        <v>1</v>
      </c>
      <c r="AA86" s="216"/>
      <c r="AB86" s="211"/>
      <c r="AC86" s="194"/>
      <c r="AD86" s="8"/>
      <c r="AE86" s="8"/>
      <c r="AF86" s="9"/>
    </row>
    <row r="87" spans="1:32" ht="58.5" customHeight="1">
      <c r="A87" s="593"/>
      <c r="B87" s="214" t="s">
        <v>446</v>
      </c>
      <c r="C87" s="96" t="s">
        <v>447</v>
      </c>
      <c r="D87" s="211"/>
      <c r="E87" s="211"/>
      <c r="F87" s="211"/>
      <c r="G87" s="211"/>
      <c r="H87" s="211"/>
      <c r="I87" s="211"/>
      <c r="J87" s="202"/>
      <c r="K87" s="202"/>
      <c r="L87" s="202"/>
      <c r="M87" s="202"/>
      <c r="N87" s="204"/>
      <c r="O87" s="202"/>
      <c r="P87" s="205">
        <v>1</v>
      </c>
      <c r="Q87" s="202"/>
      <c r="R87" s="205">
        <v>1</v>
      </c>
      <c r="S87" s="202"/>
      <c r="T87" s="205">
        <v>1</v>
      </c>
      <c r="U87" s="202"/>
      <c r="V87" s="205">
        <v>1</v>
      </c>
      <c r="W87" s="202"/>
      <c r="X87" s="205">
        <v>1</v>
      </c>
      <c r="Y87" s="202"/>
      <c r="Z87" s="205">
        <v>1</v>
      </c>
      <c r="AA87" s="216"/>
      <c r="AB87" s="211"/>
      <c r="AC87" s="194"/>
      <c r="AD87" s="8"/>
      <c r="AE87" s="8"/>
      <c r="AF87" s="9"/>
    </row>
    <row r="88" spans="1:32" ht="39" customHeight="1">
      <c r="A88" s="593"/>
      <c r="B88" s="214" t="s">
        <v>448</v>
      </c>
      <c r="C88" s="96" t="s">
        <v>449</v>
      </c>
      <c r="D88" s="211"/>
      <c r="E88" s="211"/>
      <c r="F88" s="211"/>
      <c r="G88" s="211"/>
      <c r="H88" s="211"/>
      <c r="I88" s="211"/>
      <c r="J88" s="202"/>
      <c r="K88" s="202"/>
      <c r="L88" s="202"/>
      <c r="M88" s="202"/>
      <c r="N88" s="204"/>
      <c r="O88" s="202"/>
      <c r="P88" s="205"/>
      <c r="Q88" s="202"/>
      <c r="R88" s="204">
        <v>1</v>
      </c>
      <c r="S88" s="202"/>
      <c r="T88" s="204"/>
      <c r="U88" s="202"/>
      <c r="V88" s="204"/>
      <c r="W88" s="202"/>
      <c r="X88" s="204"/>
      <c r="Y88" s="202"/>
      <c r="Z88" s="204"/>
      <c r="AA88" s="216"/>
      <c r="AB88" s="211"/>
      <c r="AC88" s="194"/>
      <c r="AD88" s="8"/>
      <c r="AE88" s="8"/>
      <c r="AF88" s="9"/>
    </row>
    <row r="89" spans="1:32" ht="39" customHeight="1">
      <c r="A89" s="593"/>
      <c r="B89" s="214" t="s">
        <v>450</v>
      </c>
      <c r="C89" s="96" t="s">
        <v>451</v>
      </c>
      <c r="D89" s="211"/>
      <c r="E89" s="211"/>
      <c r="F89" s="211"/>
      <c r="G89" s="211"/>
      <c r="H89" s="211"/>
      <c r="I89" s="211"/>
      <c r="J89" s="202"/>
      <c r="K89" s="202"/>
      <c r="L89" s="202"/>
      <c r="M89" s="202"/>
      <c r="N89" s="204"/>
      <c r="O89" s="202"/>
      <c r="P89" s="205">
        <v>1</v>
      </c>
      <c r="Q89" s="202"/>
      <c r="R89" s="205">
        <v>1</v>
      </c>
      <c r="S89" s="202"/>
      <c r="T89" s="205">
        <v>1</v>
      </c>
      <c r="U89" s="202"/>
      <c r="V89" s="205">
        <v>1</v>
      </c>
      <c r="W89" s="202"/>
      <c r="X89" s="205">
        <v>1</v>
      </c>
      <c r="Y89" s="202"/>
      <c r="Z89" s="205">
        <v>1</v>
      </c>
      <c r="AA89" s="216"/>
      <c r="AB89" s="211"/>
      <c r="AC89" s="194"/>
      <c r="AD89" s="8"/>
      <c r="AE89" s="8"/>
      <c r="AF89" s="9"/>
    </row>
    <row r="90" spans="1:32" ht="39" customHeight="1">
      <c r="A90" s="593"/>
      <c r="B90" s="214" t="s">
        <v>452</v>
      </c>
      <c r="C90" s="96" t="s">
        <v>453</v>
      </c>
      <c r="D90" s="211"/>
      <c r="E90" s="211"/>
      <c r="F90" s="211"/>
      <c r="G90" s="211"/>
      <c r="H90" s="211"/>
      <c r="I90" s="211"/>
      <c r="J90" s="202"/>
      <c r="K90" s="202"/>
      <c r="L90" s="202"/>
      <c r="M90" s="202"/>
      <c r="N90" s="204"/>
      <c r="O90" s="202"/>
      <c r="P90" s="204"/>
      <c r="Q90" s="202"/>
      <c r="R90" s="205">
        <v>1</v>
      </c>
      <c r="S90" s="202"/>
      <c r="T90" s="204"/>
      <c r="U90" s="202"/>
      <c r="V90" s="204"/>
      <c r="W90" s="202"/>
      <c r="X90" s="204"/>
      <c r="Y90" s="202"/>
      <c r="Z90" s="204"/>
      <c r="AA90" s="216"/>
      <c r="AB90" s="211"/>
      <c r="AC90" s="194"/>
      <c r="AD90" s="8"/>
      <c r="AE90" s="8"/>
      <c r="AF90" s="9"/>
    </row>
    <row r="91" spans="1:32" ht="78" customHeight="1">
      <c r="A91" s="593"/>
      <c r="B91" s="214" t="s">
        <v>454</v>
      </c>
      <c r="C91" s="96" t="s">
        <v>431</v>
      </c>
      <c r="D91" s="211"/>
      <c r="E91" s="211"/>
      <c r="F91" s="211"/>
      <c r="G91" s="211"/>
      <c r="H91" s="211"/>
      <c r="I91" s="211"/>
      <c r="J91" s="202"/>
      <c r="K91" s="202"/>
      <c r="L91" s="202"/>
      <c r="M91" s="202"/>
      <c r="N91" s="204"/>
      <c r="O91" s="202"/>
      <c r="P91" s="205">
        <v>1</v>
      </c>
      <c r="Q91" s="202"/>
      <c r="R91" s="205">
        <v>1</v>
      </c>
      <c r="S91" s="202"/>
      <c r="T91" s="205">
        <v>1</v>
      </c>
      <c r="U91" s="202"/>
      <c r="V91" s="205">
        <v>1</v>
      </c>
      <c r="W91" s="202"/>
      <c r="X91" s="205">
        <v>1</v>
      </c>
      <c r="Y91" s="216"/>
      <c r="Z91" s="205">
        <v>1</v>
      </c>
      <c r="AA91" s="211"/>
      <c r="AB91" s="211"/>
      <c r="AC91" s="194"/>
      <c r="AD91" s="8"/>
      <c r="AE91" s="8"/>
      <c r="AF91" s="9"/>
    </row>
    <row r="92" spans="1:32" ht="39" customHeight="1">
      <c r="A92" s="593"/>
      <c r="B92" s="214" t="s">
        <v>455</v>
      </c>
      <c r="C92" s="96" t="s">
        <v>456</v>
      </c>
      <c r="D92" s="211"/>
      <c r="E92" s="211"/>
      <c r="F92" s="211"/>
      <c r="G92" s="211"/>
      <c r="H92" s="211"/>
      <c r="I92" s="211"/>
      <c r="J92" s="211"/>
      <c r="K92" s="211"/>
      <c r="L92" s="202"/>
      <c r="M92" s="211"/>
      <c r="N92" s="204"/>
      <c r="O92" s="211"/>
      <c r="P92" s="205">
        <v>1</v>
      </c>
      <c r="Q92" s="211"/>
      <c r="R92" s="204"/>
      <c r="S92" s="211"/>
      <c r="T92" s="204"/>
      <c r="U92" s="211"/>
      <c r="V92" s="204"/>
      <c r="W92" s="211"/>
      <c r="X92" s="204"/>
      <c r="Y92" s="211"/>
      <c r="Z92" s="204"/>
      <c r="AA92" s="211"/>
      <c r="AB92" s="211"/>
      <c r="AC92" s="194"/>
      <c r="AD92" s="8"/>
      <c r="AE92" s="8"/>
      <c r="AF92" s="9"/>
    </row>
    <row r="93" spans="1:32" ht="39" customHeight="1">
      <c r="A93" s="593"/>
      <c r="B93" s="214" t="s">
        <v>457</v>
      </c>
      <c r="C93" s="96" t="s">
        <v>458</v>
      </c>
      <c r="D93" s="211"/>
      <c r="E93" s="211"/>
      <c r="F93" s="211"/>
      <c r="G93" s="211"/>
      <c r="H93" s="211"/>
      <c r="I93" s="211"/>
      <c r="J93" s="202"/>
      <c r="K93" s="202"/>
      <c r="L93" s="202"/>
      <c r="M93" s="202"/>
      <c r="N93" s="204"/>
      <c r="O93" s="202"/>
      <c r="P93" s="205">
        <v>1</v>
      </c>
      <c r="Q93" s="202"/>
      <c r="R93" s="205">
        <v>1</v>
      </c>
      <c r="S93" s="202"/>
      <c r="T93" s="205">
        <v>1</v>
      </c>
      <c r="U93" s="202"/>
      <c r="V93" s="205">
        <v>1</v>
      </c>
      <c r="W93" s="202"/>
      <c r="X93" s="205">
        <v>1</v>
      </c>
      <c r="Y93" s="202"/>
      <c r="Z93" s="205">
        <v>1</v>
      </c>
      <c r="AA93" s="211"/>
      <c r="AB93" s="211"/>
      <c r="AC93" s="194"/>
      <c r="AD93" s="8"/>
      <c r="AE93" s="8"/>
      <c r="AF93" s="9"/>
    </row>
    <row r="94" spans="1:32" ht="39" customHeight="1">
      <c r="A94" s="593"/>
      <c r="B94" s="214" t="s">
        <v>459</v>
      </c>
      <c r="C94" s="96" t="s">
        <v>458</v>
      </c>
      <c r="D94" s="211"/>
      <c r="E94" s="211"/>
      <c r="F94" s="211"/>
      <c r="G94" s="211"/>
      <c r="H94" s="211"/>
      <c r="I94" s="211"/>
      <c r="J94" s="202"/>
      <c r="K94" s="211"/>
      <c r="L94" s="211"/>
      <c r="M94" s="211"/>
      <c r="N94" s="204"/>
      <c r="O94" s="211"/>
      <c r="P94" s="205">
        <v>1</v>
      </c>
      <c r="Q94" s="211"/>
      <c r="R94" s="204"/>
      <c r="S94" s="211"/>
      <c r="T94" s="204"/>
      <c r="U94" s="211"/>
      <c r="V94" s="204"/>
      <c r="W94" s="211"/>
      <c r="X94" s="204"/>
      <c r="Y94" s="211"/>
      <c r="Z94" s="204"/>
      <c r="AA94" s="211"/>
      <c r="AB94" s="211"/>
      <c r="AC94" s="194"/>
      <c r="AD94" s="8"/>
      <c r="AE94" s="8"/>
      <c r="AF94" s="9"/>
    </row>
    <row r="95" spans="1:32" ht="39" customHeight="1">
      <c r="A95" s="593"/>
      <c r="B95" s="214" t="s">
        <v>460</v>
      </c>
      <c r="C95" s="96" t="s">
        <v>458</v>
      </c>
      <c r="D95" s="211"/>
      <c r="E95" s="211"/>
      <c r="F95" s="211"/>
      <c r="G95" s="211"/>
      <c r="H95" s="211"/>
      <c r="I95" s="211"/>
      <c r="J95" s="202"/>
      <c r="K95" s="211"/>
      <c r="L95" s="211"/>
      <c r="M95" s="211"/>
      <c r="N95" s="204"/>
      <c r="O95" s="211"/>
      <c r="P95" s="205">
        <v>1</v>
      </c>
      <c r="Q95" s="211"/>
      <c r="R95" s="205">
        <v>1</v>
      </c>
      <c r="S95" s="211"/>
      <c r="T95" s="205">
        <v>1</v>
      </c>
      <c r="U95" s="211"/>
      <c r="V95" s="205">
        <v>1</v>
      </c>
      <c r="W95" s="211"/>
      <c r="X95" s="205">
        <v>1</v>
      </c>
      <c r="Y95" s="211"/>
      <c r="Z95" s="205">
        <v>1</v>
      </c>
      <c r="AA95" s="211"/>
      <c r="AB95" s="211"/>
      <c r="AC95" s="194"/>
      <c r="AD95" s="8"/>
      <c r="AE95" s="8"/>
      <c r="AF95" s="9"/>
    </row>
    <row r="96" spans="1:32" ht="39" customHeight="1">
      <c r="A96" s="593"/>
      <c r="B96" s="214" t="s">
        <v>461</v>
      </c>
      <c r="C96" s="96" t="s">
        <v>442</v>
      </c>
      <c r="D96" s="211"/>
      <c r="E96" s="211"/>
      <c r="F96" s="211"/>
      <c r="G96" s="211"/>
      <c r="H96" s="211"/>
      <c r="I96" s="211"/>
      <c r="J96" s="202"/>
      <c r="K96" s="211"/>
      <c r="L96" s="211"/>
      <c r="M96" s="211"/>
      <c r="N96" s="204"/>
      <c r="O96" s="211"/>
      <c r="P96" s="205">
        <v>1</v>
      </c>
      <c r="Q96" s="211"/>
      <c r="R96" s="204"/>
      <c r="S96" s="211"/>
      <c r="T96" s="204"/>
      <c r="U96" s="211"/>
      <c r="V96" s="204"/>
      <c r="W96" s="211"/>
      <c r="X96" s="204"/>
      <c r="Y96" s="211"/>
      <c r="Z96" s="204"/>
      <c r="AA96" s="211"/>
      <c r="AB96" s="211"/>
      <c r="AC96" s="194"/>
      <c r="AD96" s="8"/>
      <c r="AE96" s="8"/>
      <c r="AF96" s="9"/>
    </row>
    <row r="97" spans="1:32" ht="39" customHeight="1">
      <c r="A97" s="593"/>
      <c r="B97" s="214" t="s">
        <v>462</v>
      </c>
      <c r="C97" s="96" t="s">
        <v>442</v>
      </c>
      <c r="D97" s="211"/>
      <c r="E97" s="211"/>
      <c r="F97" s="211"/>
      <c r="G97" s="211"/>
      <c r="H97" s="211"/>
      <c r="I97" s="211"/>
      <c r="J97" s="202"/>
      <c r="K97" s="211"/>
      <c r="L97" s="202"/>
      <c r="M97" s="202"/>
      <c r="N97" s="204"/>
      <c r="O97" s="202"/>
      <c r="P97" s="205">
        <v>1</v>
      </c>
      <c r="Q97" s="202"/>
      <c r="R97" s="205">
        <v>1</v>
      </c>
      <c r="S97" s="202"/>
      <c r="T97" s="205">
        <v>1</v>
      </c>
      <c r="U97" s="202"/>
      <c r="V97" s="205">
        <v>1</v>
      </c>
      <c r="W97" s="202"/>
      <c r="X97" s="205">
        <v>1</v>
      </c>
      <c r="Y97" s="202"/>
      <c r="Z97" s="205">
        <v>1</v>
      </c>
      <c r="AA97" s="217"/>
      <c r="AB97" s="211"/>
      <c r="AC97" s="194"/>
      <c r="AD97" s="8"/>
      <c r="AE97" s="8"/>
      <c r="AF97" s="9"/>
    </row>
    <row r="98" spans="1:32" ht="58.5" customHeight="1">
      <c r="A98" s="593"/>
      <c r="B98" s="214" t="s">
        <v>463</v>
      </c>
      <c r="C98" s="96" t="s">
        <v>435</v>
      </c>
      <c r="D98" s="211"/>
      <c r="E98" s="211"/>
      <c r="F98" s="211"/>
      <c r="G98" s="211"/>
      <c r="H98" s="211"/>
      <c r="I98" s="211"/>
      <c r="J98" s="202"/>
      <c r="K98" s="211"/>
      <c r="L98" s="202"/>
      <c r="M98" s="202"/>
      <c r="N98" s="204"/>
      <c r="O98" s="202"/>
      <c r="P98" s="205">
        <v>1</v>
      </c>
      <c r="Q98" s="202"/>
      <c r="R98" s="205">
        <v>1</v>
      </c>
      <c r="S98" s="202"/>
      <c r="T98" s="205">
        <v>1</v>
      </c>
      <c r="U98" s="202"/>
      <c r="V98" s="205">
        <v>1</v>
      </c>
      <c r="W98" s="202"/>
      <c r="X98" s="205">
        <v>1</v>
      </c>
      <c r="Y98" s="202"/>
      <c r="Z98" s="205">
        <v>1</v>
      </c>
      <c r="AA98" s="217"/>
      <c r="AB98" s="211"/>
      <c r="AC98" s="194"/>
      <c r="AD98" s="8"/>
      <c r="AE98" s="8"/>
      <c r="AF98" s="9"/>
    </row>
    <row r="99" spans="1:32" ht="58.5" customHeight="1">
      <c r="A99" s="593"/>
      <c r="B99" s="214" t="s">
        <v>464</v>
      </c>
      <c r="C99" s="96" t="s">
        <v>453</v>
      </c>
      <c r="D99" s="211"/>
      <c r="E99" s="211"/>
      <c r="F99" s="211"/>
      <c r="G99" s="211"/>
      <c r="H99" s="211"/>
      <c r="I99" s="211"/>
      <c r="J99" s="202"/>
      <c r="K99" s="211"/>
      <c r="L99" s="202"/>
      <c r="M99" s="202"/>
      <c r="N99" s="204"/>
      <c r="O99" s="202"/>
      <c r="P99" s="205">
        <v>1</v>
      </c>
      <c r="Q99" s="202"/>
      <c r="R99" s="205">
        <v>1</v>
      </c>
      <c r="S99" s="202"/>
      <c r="T99" s="205">
        <v>1</v>
      </c>
      <c r="U99" s="202"/>
      <c r="V99" s="205">
        <v>1</v>
      </c>
      <c r="W99" s="202"/>
      <c r="X99" s="205">
        <v>1</v>
      </c>
      <c r="Y99" s="202"/>
      <c r="Z99" s="205">
        <v>1</v>
      </c>
      <c r="AA99" s="217"/>
      <c r="AB99" s="211"/>
      <c r="AC99" s="194"/>
      <c r="AD99" s="8"/>
      <c r="AE99" s="8"/>
      <c r="AF99" s="9"/>
    </row>
    <row r="100" spans="1:32" ht="58.5" customHeight="1">
      <c r="A100" s="593"/>
      <c r="B100" s="214" t="s">
        <v>465</v>
      </c>
      <c r="C100" s="96" t="s">
        <v>466</v>
      </c>
      <c r="D100" s="211"/>
      <c r="E100" s="211"/>
      <c r="F100" s="211"/>
      <c r="G100" s="211"/>
      <c r="H100" s="211"/>
      <c r="I100" s="211"/>
      <c r="J100" s="202"/>
      <c r="K100" s="211"/>
      <c r="L100" s="202"/>
      <c r="M100" s="202"/>
      <c r="N100" s="204"/>
      <c r="O100" s="202"/>
      <c r="P100" s="205">
        <v>1</v>
      </c>
      <c r="Q100" s="202"/>
      <c r="R100" s="205">
        <v>1</v>
      </c>
      <c r="S100" s="202"/>
      <c r="T100" s="205">
        <v>1</v>
      </c>
      <c r="U100" s="202"/>
      <c r="V100" s="205">
        <v>1</v>
      </c>
      <c r="W100" s="202"/>
      <c r="X100" s="205">
        <v>1</v>
      </c>
      <c r="Y100" s="202"/>
      <c r="Z100" s="205">
        <v>1</v>
      </c>
      <c r="AA100" s="217"/>
      <c r="AB100" s="211"/>
      <c r="AC100" s="194"/>
      <c r="AD100" s="8"/>
      <c r="AE100" s="8"/>
      <c r="AF100" s="9"/>
    </row>
    <row r="101" spans="1:32" ht="92.1" customHeight="1">
      <c r="A101" s="593"/>
      <c r="B101" s="214" t="s">
        <v>467</v>
      </c>
      <c r="C101" s="96" t="s">
        <v>442</v>
      </c>
      <c r="D101" s="211"/>
      <c r="E101" s="211"/>
      <c r="F101" s="211"/>
      <c r="G101" s="211"/>
      <c r="H101" s="211"/>
      <c r="I101" s="211"/>
      <c r="J101" s="202"/>
      <c r="K101" s="211"/>
      <c r="L101" s="202"/>
      <c r="M101" s="202"/>
      <c r="N101" s="204"/>
      <c r="O101" s="202"/>
      <c r="P101" s="204"/>
      <c r="Q101" s="202"/>
      <c r="R101" s="205">
        <v>1</v>
      </c>
      <c r="S101" s="202"/>
      <c r="T101" s="204"/>
      <c r="U101" s="202"/>
      <c r="V101" s="204"/>
      <c r="W101" s="202"/>
      <c r="X101" s="204"/>
      <c r="Y101" s="202"/>
      <c r="Z101" s="204"/>
      <c r="AA101" s="217"/>
      <c r="AB101" s="211"/>
      <c r="AC101" s="194"/>
      <c r="AD101" s="8"/>
      <c r="AE101" s="8"/>
      <c r="AF101" s="9"/>
    </row>
    <row r="102" spans="1:32" ht="39" customHeight="1">
      <c r="A102" s="593"/>
      <c r="B102" s="214" t="s">
        <v>468</v>
      </c>
      <c r="C102" s="96" t="s">
        <v>469</v>
      </c>
      <c r="D102" s="211"/>
      <c r="E102" s="211"/>
      <c r="F102" s="211"/>
      <c r="G102" s="211"/>
      <c r="H102" s="211"/>
      <c r="I102" s="211"/>
      <c r="J102" s="202"/>
      <c r="K102" s="211"/>
      <c r="L102" s="202"/>
      <c r="M102" s="202"/>
      <c r="N102" s="204"/>
      <c r="O102" s="202"/>
      <c r="P102" s="205">
        <v>1</v>
      </c>
      <c r="Q102" s="202"/>
      <c r="R102" s="204"/>
      <c r="S102" s="202"/>
      <c r="T102" s="204"/>
      <c r="U102" s="202"/>
      <c r="V102" s="204"/>
      <c r="W102" s="202"/>
      <c r="X102" s="204"/>
      <c r="Y102" s="202"/>
      <c r="Z102" s="204"/>
      <c r="AA102" s="217"/>
      <c r="AB102" s="211"/>
      <c r="AC102" s="194"/>
      <c r="AD102" s="8"/>
      <c r="AE102" s="8"/>
      <c r="AF102" s="9"/>
    </row>
    <row r="103" spans="1:32" ht="39" customHeight="1">
      <c r="A103" s="593"/>
      <c r="B103" s="214" t="s">
        <v>470</v>
      </c>
      <c r="C103" s="96" t="s">
        <v>341</v>
      </c>
      <c r="D103" s="211"/>
      <c r="E103" s="211"/>
      <c r="F103" s="211"/>
      <c r="G103" s="211"/>
      <c r="H103" s="211"/>
      <c r="I103" s="211"/>
      <c r="J103" s="202"/>
      <c r="K103" s="211"/>
      <c r="L103" s="202"/>
      <c r="M103" s="202"/>
      <c r="N103" s="204"/>
      <c r="O103" s="202"/>
      <c r="P103" s="205">
        <v>1</v>
      </c>
      <c r="Q103" s="202"/>
      <c r="R103" s="205">
        <v>1</v>
      </c>
      <c r="S103" s="202"/>
      <c r="T103" s="204"/>
      <c r="U103" s="202"/>
      <c r="V103" s="204"/>
      <c r="W103" s="202"/>
      <c r="X103" s="204"/>
      <c r="Y103" s="202"/>
      <c r="Z103" s="204"/>
      <c r="AA103" s="217"/>
      <c r="AB103" s="211"/>
      <c r="AC103" s="194"/>
      <c r="AD103" s="8"/>
      <c r="AE103" s="8"/>
      <c r="AF103" s="9"/>
    </row>
    <row r="104" spans="1:32" ht="20.25" customHeight="1">
      <c r="A104" s="593"/>
      <c r="B104" s="214" t="s">
        <v>471</v>
      </c>
      <c r="C104" s="96" t="s">
        <v>341</v>
      </c>
      <c r="D104" s="211"/>
      <c r="E104" s="211"/>
      <c r="F104" s="211"/>
      <c r="G104" s="211"/>
      <c r="H104" s="211"/>
      <c r="I104" s="211"/>
      <c r="J104" s="202"/>
      <c r="K104" s="211"/>
      <c r="L104" s="202"/>
      <c r="M104" s="202"/>
      <c r="N104" s="204"/>
      <c r="O104" s="202"/>
      <c r="P104" s="205"/>
      <c r="Q104" s="202"/>
      <c r="R104" s="205">
        <v>1</v>
      </c>
      <c r="S104" s="202"/>
      <c r="T104" s="204"/>
      <c r="U104" s="202"/>
      <c r="V104" s="204"/>
      <c r="W104" s="202"/>
      <c r="X104" s="204"/>
      <c r="Y104" s="202"/>
      <c r="Z104" s="204"/>
      <c r="AA104" s="217"/>
      <c r="AB104" s="211"/>
      <c r="AC104" s="194"/>
      <c r="AD104" s="8"/>
      <c r="AE104" s="8"/>
      <c r="AF104" s="9"/>
    </row>
    <row r="105" spans="1:32" ht="20.25" customHeight="1">
      <c r="A105" s="593"/>
      <c r="B105" s="214" t="s">
        <v>472</v>
      </c>
      <c r="C105" s="96" t="s">
        <v>442</v>
      </c>
      <c r="D105" s="211"/>
      <c r="E105" s="211"/>
      <c r="F105" s="211"/>
      <c r="G105" s="211"/>
      <c r="H105" s="211"/>
      <c r="I105" s="211"/>
      <c r="J105" s="202"/>
      <c r="K105" s="211"/>
      <c r="L105" s="202"/>
      <c r="M105" s="202"/>
      <c r="N105" s="204"/>
      <c r="O105" s="202"/>
      <c r="P105" s="205">
        <v>1</v>
      </c>
      <c r="Q105" s="202"/>
      <c r="R105" s="205">
        <v>1</v>
      </c>
      <c r="S105" s="202"/>
      <c r="T105" s="205">
        <v>1</v>
      </c>
      <c r="U105" s="202"/>
      <c r="V105" s="205">
        <v>1</v>
      </c>
      <c r="W105" s="202"/>
      <c r="X105" s="205">
        <v>1</v>
      </c>
      <c r="Y105" s="202"/>
      <c r="Z105" s="205">
        <v>1</v>
      </c>
      <c r="AA105" s="217"/>
      <c r="AB105" s="211"/>
      <c r="AC105" s="194"/>
      <c r="AD105" s="8"/>
      <c r="AE105" s="8"/>
      <c r="AF105" s="9"/>
    </row>
    <row r="106" spans="1:32" ht="20.25" customHeight="1">
      <c r="A106" s="593"/>
      <c r="B106" s="214" t="s">
        <v>473</v>
      </c>
      <c r="C106" s="96" t="s">
        <v>442</v>
      </c>
      <c r="D106" s="211"/>
      <c r="E106" s="211"/>
      <c r="F106" s="211"/>
      <c r="G106" s="211"/>
      <c r="H106" s="211"/>
      <c r="I106" s="211"/>
      <c r="J106" s="202"/>
      <c r="K106" s="211"/>
      <c r="L106" s="202"/>
      <c r="M106" s="202"/>
      <c r="N106" s="204"/>
      <c r="O106" s="202"/>
      <c r="P106" s="205">
        <v>1</v>
      </c>
      <c r="Q106" s="202"/>
      <c r="R106" s="205">
        <v>1</v>
      </c>
      <c r="S106" s="202"/>
      <c r="T106" s="205">
        <v>1</v>
      </c>
      <c r="U106" s="202"/>
      <c r="V106" s="205">
        <v>1</v>
      </c>
      <c r="W106" s="202"/>
      <c r="X106" s="205">
        <v>1</v>
      </c>
      <c r="Y106" s="202"/>
      <c r="Z106" s="205">
        <v>1</v>
      </c>
      <c r="AA106" s="217"/>
      <c r="AB106" s="211"/>
      <c r="AC106" s="194"/>
      <c r="AD106" s="8"/>
      <c r="AE106" s="8"/>
      <c r="AF106" s="9"/>
    </row>
    <row r="107" spans="1:32" ht="117" customHeight="1">
      <c r="A107" s="593"/>
      <c r="B107" s="214" t="s">
        <v>474</v>
      </c>
      <c r="C107" s="96" t="s">
        <v>453</v>
      </c>
      <c r="D107" s="211"/>
      <c r="E107" s="211"/>
      <c r="F107" s="211"/>
      <c r="G107" s="211"/>
      <c r="H107" s="211"/>
      <c r="I107" s="211"/>
      <c r="J107" s="202"/>
      <c r="K107" s="211"/>
      <c r="L107" s="202"/>
      <c r="M107" s="202"/>
      <c r="N107" s="204"/>
      <c r="O107" s="202"/>
      <c r="P107" s="205"/>
      <c r="Q107" s="202"/>
      <c r="R107" s="204">
        <v>1</v>
      </c>
      <c r="S107" s="202"/>
      <c r="T107" s="204"/>
      <c r="U107" s="202"/>
      <c r="V107" s="204"/>
      <c r="W107" s="202"/>
      <c r="X107" s="204"/>
      <c r="Y107" s="202"/>
      <c r="Z107" s="204"/>
      <c r="AA107" s="217"/>
      <c r="AB107" s="211"/>
      <c r="AC107" s="194"/>
      <c r="AD107" s="8"/>
      <c r="AE107" s="8"/>
      <c r="AF107" s="9"/>
    </row>
    <row r="108" spans="1:32" ht="39" customHeight="1">
      <c r="A108" s="593"/>
      <c r="B108" s="214" t="s">
        <v>475</v>
      </c>
      <c r="C108" s="96" t="s">
        <v>456</v>
      </c>
      <c r="D108" s="211"/>
      <c r="E108" s="211"/>
      <c r="F108" s="211"/>
      <c r="G108" s="211"/>
      <c r="H108" s="211"/>
      <c r="I108" s="211"/>
      <c r="J108" s="202"/>
      <c r="K108" s="211"/>
      <c r="L108" s="202"/>
      <c r="M108" s="202"/>
      <c r="N108" s="204"/>
      <c r="O108" s="202"/>
      <c r="P108" s="205"/>
      <c r="Q108" s="202"/>
      <c r="R108" s="204"/>
      <c r="S108" s="202"/>
      <c r="T108" s="204">
        <v>1</v>
      </c>
      <c r="U108" s="202"/>
      <c r="V108" s="204">
        <v>1</v>
      </c>
      <c r="W108" s="202"/>
      <c r="X108" s="204"/>
      <c r="Y108" s="202"/>
      <c r="Z108" s="204"/>
      <c r="AA108" s="217"/>
      <c r="AB108" s="211"/>
      <c r="AC108" s="194"/>
      <c r="AD108" s="8"/>
      <c r="AE108" s="8"/>
      <c r="AF108" s="9"/>
    </row>
    <row r="109" spans="1:32" ht="58.5" customHeight="1">
      <c r="A109" s="593"/>
      <c r="B109" s="214" t="s">
        <v>476</v>
      </c>
      <c r="C109" s="96" t="s">
        <v>477</v>
      </c>
      <c r="D109" s="211"/>
      <c r="E109" s="211"/>
      <c r="F109" s="211"/>
      <c r="G109" s="211"/>
      <c r="H109" s="211"/>
      <c r="I109" s="211"/>
      <c r="J109" s="202"/>
      <c r="K109" s="211"/>
      <c r="L109" s="202"/>
      <c r="M109" s="202"/>
      <c r="N109" s="204"/>
      <c r="O109" s="202"/>
      <c r="P109" s="205">
        <v>1</v>
      </c>
      <c r="Q109" s="202"/>
      <c r="R109" s="205">
        <v>1</v>
      </c>
      <c r="S109" s="202"/>
      <c r="T109" s="205">
        <v>1</v>
      </c>
      <c r="U109" s="202"/>
      <c r="V109" s="205">
        <v>1</v>
      </c>
      <c r="W109" s="202"/>
      <c r="X109" s="205">
        <v>1</v>
      </c>
      <c r="Y109" s="202"/>
      <c r="Z109" s="205">
        <v>1</v>
      </c>
      <c r="AA109" s="217"/>
      <c r="AB109" s="211"/>
      <c r="AC109" s="194"/>
      <c r="AD109" s="8"/>
      <c r="AE109" s="8"/>
      <c r="AF109" s="9"/>
    </row>
    <row r="110" spans="1:32" ht="39" customHeight="1">
      <c r="A110" s="593"/>
      <c r="B110" s="214" t="s">
        <v>478</v>
      </c>
      <c r="C110" s="96" t="s">
        <v>479</v>
      </c>
      <c r="D110" s="211"/>
      <c r="E110" s="211"/>
      <c r="F110" s="211"/>
      <c r="G110" s="211"/>
      <c r="H110" s="211"/>
      <c r="I110" s="211"/>
      <c r="J110" s="202"/>
      <c r="K110" s="211"/>
      <c r="L110" s="202"/>
      <c r="M110" s="202"/>
      <c r="N110" s="204"/>
      <c r="O110" s="202"/>
      <c r="P110" s="205"/>
      <c r="Q110" s="202"/>
      <c r="R110" s="204">
        <v>1</v>
      </c>
      <c r="S110" s="202"/>
      <c r="T110" s="204"/>
      <c r="U110" s="202"/>
      <c r="V110" s="204"/>
      <c r="W110" s="202"/>
      <c r="X110" s="204"/>
      <c r="Y110" s="202"/>
      <c r="Z110" s="204"/>
      <c r="AA110" s="217"/>
      <c r="AB110" s="211"/>
      <c r="AC110" s="194"/>
      <c r="AD110" s="8"/>
      <c r="AE110" s="8"/>
      <c r="AF110" s="9"/>
    </row>
    <row r="111" spans="1:32" ht="39" customHeight="1">
      <c r="A111" s="593"/>
      <c r="B111" s="214" t="s">
        <v>480</v>
      </c>
      <c r="C111" s="96" t="s">
        <v>481</v>
      </c>
      <c r="D111" s="211"/>
      <c r="E111" s="211"/>
      <c r="F111" s="211"/>
      <c r="G111" s="211"/>
      <c r="H111" s="211"/>
      <c r="I111" s="211"/>
      <c r="J111" s="202"/>
      <c r="K111" s="211"/>
      <c r="L111" s="202"/>
      <c r="M111" s="202"/>
      <c r="N111" s="204"/>
      <c r="O111" s="202"/>
      <c r="P111" s="205"/>
      <c r="Q111" s="202"/>
      <c r="R111" s="205">
        <v>1</v>
      </c>
      <c r="S111" s="202"/>
      <c r="T111" s="205">
        <v>1</v>
      </c>
      <c r="U111" s="202"/>
      <c r="V111" s="205">
        <v>1</v>
      </c>
      <c r="W111" s="202"/>
      <c r="X111" s="205">
        <v>1</v>
      </c>
      <c r="Y111" s="202"/>
      <c r="Z111" s="204">
        <v>1</v>
      </c>
      <c r="AA111" s="217"/>
      <c r="AB111" s="211"/>
      <c r="AC111" s="194"/>
      <c r="AD111" s="8"/>
      <c r="AE111" s="8"/>
      <c r="AF111" s="9"/>
    </row>
    <row r="112" spans="1:32" ht="39" customHeight="1">
      <c r="A112" s="593"/>
      <c r="B112" s="214" t="s">
        <v>482</v>
      </c>
      <c r="C112" s="96" t="s">
        <v>451</v>
      </c>
      <c r="D112" s="211"/>
      <c r="E112" s="211"/>
      <c r="F112" s="211"/>
      <c r="G112" s="211"/>
      <c r="H112" s="211"/>
      <c r="I112" s="211"/>
      <c r="J112" s="202"/>
      <c r="K112" s="211"/>
      <c r="L112" s="202"/>
      <c r="M112" s="202"/>
      <c r="N112" s="204"/>
      <c r="O112" s="202"/>
      <c r="P112" s="205">
        <v>1</v>
      </c>
      <c r="Q112" s="202"/>
      <c r="R112" s="205">
        <v>1</v>
      </c>
      <c r="S112" s="202"/>
      <c r="T112" s="205">
        <v>1</v>
      </c>
      <c r="U112" s="202"/>
      <c r="V112" s="205">
        <v>1</v>
      </c>
      <c r="W112" s="202"/>
      <c r="X112" s="205">
        <v>1</v>
      </c>
      <c r="Y112" s="202"/>
      <c r="Z112" s="205">
        <v>1</v>
      </c>
      <c r="AA112" s="217"/>
      <c r="AB112" s="211"/>
      <c r="AC112" s="194"/>
      <c r="AD112" s="8"/>
      <c r="AE112" s="8"/>
      <c r="AF112" s="9"/>
    </row>
    <row r="113" spans="1:32" ht="58.5" customHeight="1">
      <c r="A113" s="593"/>
      <c r="B113" s="214" t="s">
        <v>483</v>
      </c>
      <c r="C113" s="96" t="s">
        <v>451</v>
      </c>
      <c r="D113" s="211"/>
      <c r="E113" s="211"/>
      <c r="F113" s="211"/>
      <c r="G113" s="211"/>
      <c r="H113" s="211"/>
      <c r="I113" s="211"/>
      <c r="J113" s="202"/>
      <c r="K113" s="211"/>
      <c r="L113" s="202"/>
      <c r="M113" s="202"/>
      <c r="N113" s="204"/>
      <c r="O113" s="202"/>
      <c r="P113" s="204"/>
      <c r="Q113" s="202"/>
      <c r="R113" s="205">
        <v>1</v>
      </c>
      <c r="S113" s="202"/>
      <c r="T113" s="204"/>
      <c r="U113" s="202"/>
      <c r="V113" s="204">
        <v>1</v>
      </c>
      <c r="W113" s="218"/>
      <c r="X113" s="204"/>
      <c r="Y113" s="202"/>
      <c r="Z113" s="204">
        <v>1</v>
      </c>
      <c r="AA113" s="218"/>
      <c r="AB113" s="211"/>
      <c r="AC113" s="194"/>
      <c r="AD113" s="8"/>
      <c r="AE113" s="8"/>
      <c r="AF113" s="9"/>
    </row>
    <row r="114" spans="1:32" ht="58.5" customHeight="1">
      <c r="A114" s="593"/>
      <c r="B114" s="214" t="s">
        <v>484</v>
      </c>
      <c r="C114" s="96" t="s">
        <v>442</v>
      </c>
      <c r="D114" s="211"/>
      <c r="E114" s="219" t="s">
        <v>485</v>
      </c>
      <c r="F114" s="211"/>
      <c r="G114" s="211"/>
      <c r="H114" s="211"/>
      <c r="I114" s="211"/>
      <c r="J114" s="202"/>
      <c r="K114" s="211"/>
      <c r="L114" s="202"/>
      <c r="M114" s="202"/>
      <c r="N114" s="204"/>
      <c r="O114" s="202"/>
      <c r="P114" s="204"/>
      <c r="Q114" s="202"/>
      <c r="R114" s="205">
        <v>1</v>
      </c>
      <c r="S114" s="202"/>
      <c r="T114" s="204"/>
      <c r="U114" s="202"/>
      <c r="V114" s="204"/>
      <c r="W114" s="202"/>
      <c r="X114" s="204"/>
      <c r="Y114" s="202"/>
      <c r="Z114" s="204"/>
      <c r="AA114" s="217"/>
      <c r="AB114" s="211"/>
      <c r="AC114" s="194"/>
      <c r="AD114" s="8"/>
      <c r="AE114" s="8"/>
      <c r="AF114" s="9"/>
    </row>
    <row r="115" spans="1:32" ht="39" customHeight="1">
      <c r="A115" s="593"/>
      <c r="B115" s="214" t="s">
        <v>486</v>
      </c>
      <c r="C115" s="96" t="s">
        <v>339</v>
      </c>
      <c r="D115" s="211"/>
      <c r="E115" s="211"/>
      <c r="F115" s="211"/>
      <c r="G115" s="211"/>
      <c r="H115" s="211"/>
      <c r="I115" s="211"/>
      <c r="J115" s="202"/>
      <c r="K115" s="211"/>
      <c r="L115" s="202"/>
      <c r="M115" s="202"/>
      <c r="N115" s="204"/>
      <c r="O115" s="202"/>
      <c r="P115" s="204"/>
      <c r="Q115" s="202"/>
      <c r="R115" s="205">
        <v>1</v>
      </c>
      <c r="S115" s="202"/>
      <c r="T115" s="204"/>
      <c r="U115" s="202"/>
      <c r="V115" s="204"/>
      <c r="W115" s="202"/>
      <c r="X115" s="204"/>
      <c r="Y115" s="202"/>
      <c r="Z115" s="204"/>
      <c r="AA115" s="217"/>
      <c r="AB115" s="211"/>
      <c r="AC115" s="194"/>
      <c r="AD115" s="8"/>
      <c r="AE115" s="8"/>
      <c r="AF115" s="9"/>
    </row>
    <row r="116" spans="1:32" ht="58.5" customHeight="1">
      <c r="A116" s="593"/>
      <c r="B116" s="214" t="s">
        <v>487</v>
      </c>
      <c r="C116" s="96" t="s">
        <v>488</v>
      </c>
      <c r="D116" s="211"/>
      <c r="E116" s="211"/>
      <c r="F116" s="211"/>
      <c r="G116" s="211"/>
      <c r="H116" s="211"/>
      <c r="I116" s="211"/>
      <c r="J116" s="202"/>
      <c r="K116" s="211"/>
      <c r="L116" s="211"/>
      <c r="M116" s="211"/>
      <c r="N116" s="204"/>
      <c r="O116" s="211"/>
      <c r="P116" s="204"/>
      <c r="Q116" s="211"/>
      <c r="R116" s="205">
        <v>1</v>
      </c>
      <c r="S116" s="211"/>
      <c r="T116" s="204"/>
      <c r="U116" s="211"/>
      <c r="V116" s="204"/>
      <c r="W116" s="211"/>
      <c r="X116" s="204"/>
      <c r="Y116" s="211"/>
      <c r="Z116" s="204"/>
      <c r="AA116" s="211"/>
      <c r="AB116" s="211"/>
      <c r="AC116" s="194"/>
      <c r="AD116" s="8"/>
      <c r="AE116" s="8"/>
      <c r="AF116" s="9"/>
    </row>
    <row r="117" spans="1:32" ht="39" customHeight="1">
      <c r="A117" s="593"/>
      <c r="B117" s="214" t="s">
        <v>489</v>
      </c>
      <c r="C117" s="96" t="s">
        <v>488</v>
      </c>
      <c r="D117" s="211"/>
      <c r="E117" s="211"/>
      <c r="F117" s="211"/>
      <c r="G117" s="211"/>
      <c r="H117" s="211"/>
      <c r="I117" s="211"/>
      <c r="J117" s="211"/>
      <c r="K117" s="211"/>
      <c r="L117" s="211"/>
      <c r="M117" s="211"/>
      <c r="N117" s="204"/>
      <c r="O117" s="211"/>
      <c r="P117" s="204"/>
      <c r="Q117" s="211"/>
      <c r="R117" s="204"/>
      <c r="S117" s="211"/>
      <c r="T117" s="204"/>
      <c r="U117" s="211"/>
      <c r="V117" s="205">
        <v>1</v>
      </c>
      <c r="W117" s="211"/>
      <c r="X117" s="204"/>
      <c r="Y117" s="211"/>
      <c r="Z117" s="204"/>
      <c r="AA117" s="211"/>
      <c r="AB117" s="211"/>
      <c r="AC117" s="194"/>
      <c r="AD117" s="8"/>
      <c r="AE117" s="8"/>
      <c r="AF117" s="9"/>
    </row>
    <row r="118" spans="1:32" ht="20.25" customHeight="1">
      <c r="A118" s="593"/>
      <c r="B118" s="214" t="s">
        <v>490</v>
      </c>
      <c r="C118" s="96" t="s">
        <v>388</v>
      </c>
      <c r="D118" s="211"/>
      <c r="E118" s="211"/>
      <c r="F118" s="211"/>
      <c r="G118" s="211"/>
      <c r="H118" s="211"/>
      <c r="I118" s="211"/>
      <c r="J118" s="211"/>
      <c r="K118" s="211"/>
      <c r="L118" s="202"/>
      <c r="M118" s="220"/>
      <c r="N118" s="204"/>
      <c r="O118" s="220"/>
      <c r="P118" s="205">
        <v>1</v>
      </c>
      <c r="Q118" s="220"/>
      <c r="R118" s="205">
        <v>1</v>
      </c>
      <c r="S118" s="220"/>
      <c r="T118" s="205">
        <v>1</v>
      </c>
      <c r="U118" s="220"/>
      <c r="V118" s="205">
        <v>1</v>
      </c>
      <c r="W118" s="220"/>
      <c r="X118" s="205">
        <v>1</v>
      </c>
      <c r="Y118" s="220"/>
      <c r="Z118" s="205">
        <v>1</v>
      </c>
      <c r="AA118" s="211"/>
      <c r="AB118" s="211"/>
      <c r="AC118" s="194"/>
      <c r="AD118" s="8"/>
      <c r="AE118" s="8"/>
      <c r="AF118" s="9"/>
    </row>
    <row r="119" spans="1:32" ht="39" customHeight="1">
      <c r="A119" s="593"/>
      <c r="B119" s="214" t="s">
        <v>491</v>
      </c>
      <c r="C119" s="96" t="s">
        <v>388</v>
      </c>
      <c r="D119" s="211"/>
      <c r="E119" s="211"/>
      <c r="F119" s="211"/>
      <c r="G119" s="211"/>
      <c r="H119" s="211"/>
      <c r="I119" s="211"/>
      <c r="J119" s="211"/>
      <c r="K119" s="211"/>
      <c r="L119" s="202"/>
      <c r="M119" s="220"/>
      <c r="N119" s="204"/>
      <c r="O119" s="220"/>
      <c r="P119" s="205">
        <v>1</v>
      </c>
      <c r="Q119" s="220"/>
      <c r="R119" s="204"/>
      <c r="S119" s="220"/>
      <c r="T119" s="205">
        <v>1</v>
      </c>
      <c r="U119" s="220"/>
      <c r="V119" s="204"/>
      <c r="W119" s="220"/>
      <c r="X119" s="205">
        <v>1</v>
      </c>
      <c r="Y119" s="220"/>
      <c r="Z119" s="204"/>
      <c r="AA119" s="211"/>
      <c r="AB119" s="211"/>
      <c r="AC119" s="194"/>
      <c r="AD119" s="8"/>
      <c r="AE119" s="8"/>
      <c r="AF119" s="9"/>
    </row>
    <row r="120" spans="1:32" ht="58.5" customHeight="1">
      <c r="A120" s="593"/>
      <c r="B120" s="214" t="s">
        <v>492</v>
      </c>
      <c r="C120" s="96" t="s">
        <v>388</v>
      </c>
      <c r="D120" s="211"/>
      <c r="E120" s="211"/>
      <c r="F120" s="211"/>
      <c r="G120" s="211"/>
      <c r="H120" s="211"/>
      <c r="I120" s="211"/>
      <c r="J120" s="211"/>
      <c r="K120" s="211"/>
      <c r="L120" s="202"/>
      <c r="M120" s="220"/>
      <c r="N120" s="204"/>
      <c r="O120" s="220"/>
      <c r="P120" s="205">
        <v>1</v>
      </c>
      <c r="Q120" s="220"/>
      <c r="R120" s="205">
        <v>1</v>
      </c>
      <c r="S120" s="220"/>
      <c r="T120" s="205">
        <v>1</v>
      </c>
      <c r="U120" s="220"/>
      <c r="V120" s="205">
        <v>1</v>
      </c>
      <c r="W120" s="220"/>
      <c r="X120" s="205">
        <v>1</v>
      </c>
      <c r="Y120" s="220"/>
      <c r="Z120" s="205">
        <v>1</v>
      </c>
      <c r="AA120" s="211"/>
      <c r="AB120" s="211"/>
      <c r="AC120" s="194"/>
      <c r="AD120" s="8"/>
      <c r="AE120" s="8"/>
      <c r="AF120" s="9"/>
    </row>
    <row r="121" spans="1:32" ht="20.25" customHeight="1">
      <c r="A121" s="593"/>
      <c r="B121" s="219" t="s">
        <v>493</v>
      </c>
      <c r="C121" s="96" t="s">
        <v>442</v>
      </c>
      <c r="D121" s="211"/>
      <c r="E121" s="211"/>
      <c r="F121" s="211"/>
      <c r="G121" s="211"/>
      <c r="H121" s="211"/>
      <c r="I121" s="211"/>
      <c r="J121" s="211"/>
      <c r="K121" s="211"/>
      <c r="L121" s="202"/>
      <c r="M121" s="220"/>
      <c r="N121" s="204"/>
      <c r="O121" s="220"/>
      <c r="P121" s="205">
        <v>1</v>
      </c>
      <c r="Q121" s="220"/>
      <c r="R121" s="205">
        <v>1</v>
      </c>
      <c r="S121" s="220"/>
      <c r="T121" s="205">
        <v>1</v>
      </c>
      <c r="U121" s="220"/>
      <c r="V121" s="205">
        <v>1</v>
      </c>
      <c r="W121" s="220"/>
      <c r="X121" s="205">
        <v>1</v>
      </c>
      <c r="Y121" s="220"/>
      <c r="Z121" s="205">
        <v>1</v>
      </c>
      <c r="AA121" s="211"/>
      <c r="AB121" s="211"/>
      <c r="AC121" s="194"/>
      <c r="AD121" s="8"/>
      <c r="AE121" s="8"/>
      <c r="AF121" s="9"/>
    </row>
    <row r="122" spans="1:32" ht="55.5" customHeight="1">
      <c r="A122" s="595"/>
      <c r="B122" s="214" t="s">
        <v>494</v>
      </c>
      <c r="C122" s="96" t="s">
        <v>442</v>
      </c>
      <c r="D122" s="211"/>
      <c r="E122" s="211"/>
      <c r="F122" s="211"/>
      <c r="G122" s="211"/>
      <c r="H122" s="211"/>
      <c r="I122" s="211"/>
      <c r="J122" s="211"/>
      <c r="K122" s="211"/>
      <c r="L122" s="211"/>
      <c r="M122" s="211"/>
      <c r="N122" s="204"/>
      <c r="O122" s="211"/>
      <c r="P122" s="205">
        <v>1</v>
      </c>
      <c r="Q122" s="211"/>
      <c r="R122" s="205">
        <v>1</v>
      </c>
      <c r="S122" s="211"/>
      <c r="T122" s="205">
        <v>1</v>
      </c>
      <c r="U122" s="211"/>
      <c r="V122" s="205">
        <v>1</v>
      </c>
      <c r="W122" s="211"/>
      <c r="X122" s="205">
        <v>1</v>
      </c>
      <c r="Y122" s="211"/>
      <c r="Z122" s="205">
        <v>1</v>
      </c>
      <c r="AA122" s="211"/>
      <c r="AB122" s="211"/>
      <c r="AC122" s="194"/>
      <c r="AD122" s="8"/>
      <c r="AE122" s="8"/>
      <c r="AF122" s="9"/>
    </row>
    <row r="123" spans="1:32" s="375" customFormat="1" ht="55.5" customHeight="1">
      <c r="A123" s="580" t="s">
        <v>495</v>
      </c>
      <c r="B123" s="376" t="s">
        <v>496</v>
      </c>
      <c r="C123" s="367" t="s">
        <v>497</v>
      </c>
      <c r="D123" s="211"/>
      <c r="E123" s="211"/>
      <c r="F123" s="211"/>
      <c r="G123" s="211"/>
      <c r="H123" s="211"/>
      <c r="I123" s="211"/>
      <c r="J123" s="211"/>
      <c r="K123" s="211"/>
      <c r="L123" s="211"/>
      <c r="M123" s="211"/>
      <c r="N123" s="204"/>
      <c r="O123" s="211"/>
      <c r="P123" s="370"/>
      <c r="Q123" s="369"/>
      <c r="R123" s="370"/>
      <c r="S123" s="369"/>
      <c r="T123" s="370"/>
      <c r="U123" s="369"/>
      <c r="V123" s="370"/>
      <c r="W123" s="369"/>
      <c r="X123" s="368">
        <v>1</v>
      </c>
      <c r="Y123" s="369"/>
      <c r="Z123" s="370"/>
      <c r="AA123" s="369"/>
      <c r="AB123" s="369"/>
      <c r="AC123" s="371"/>
      <c r="AD123" s="373"/>
      <c r="AE123" s="373"/>
      <c r="AF123" s="378"/>
    </row>
    <row r="124" spans="1:32" ht="55.5" customHeight="1">
      <c r="A124" s="581"/>
      <c r="B124" s="214" t="s">
        <v>498</v>
      </c>
      <c r="C124" s="96" t="s">
        <v>367</v>
      </c>
      <c r="D124" s="211"/>
      <c r="E124" s="211"/>
      <c r="F124" s="211"/>
      <c r="G124" s="211"/>
      <c r="H124" s="211"/>
      <c r="I124" s="211"/>
      <c r="J124" s="211"/>
      <c r="K124" s="211"/>
      <c r="L124" s="211"/>
      <c r="M124" s="211"/>
      <c r="N124" s="204"/>
      <c r="O124" s="211"/>
      <c r="P124" s="204"/>
      <c r="Q124" s="211"/>
      <c r="R124" s="204"/>
      <c r="S124" s="211"/>
      <c r="T124" s="204"/>
      <c r="U124" s="211"/>
      <c r="V124" s="204"/>
      <c r="W124" s="211"/>
      <c r="X124" s="205">
        <v>1</v>
      </c>
      <c r="Y124" s="211"/>
      <c r="Z124" s="204"/>
      <c r="AA124" s="211"/>
      <c r="AB124" s="211"/>
      <c r="AC124" s="194"/>
      <c r="AD124" s="8"/>
      <c r="AE124" s="8"/>
      <c r="AF124" s="9"/>
    </row>
    <row r="125" spans="1:32" s="375" customFormat="1" ht="55.5" customHeight="1">
      <c r="A125" s="582"/>
      <c r="B125" s="366" t="s">
        <v>499</v>
      </c>
      <c r="C125" s="367" t="s">
        <v>500</v>
      </c>
      <c r="D125" s="211"/>
      <c r="E125" s="211"/>
      <c r="F125" s="211"/>
      <c r="G125" s="211"/>
      <c r="H125" s="211"/>
      <c r="I125" s="211"/>
      <c r="J125" s="211"/>
      <c r="K125" s="211"/>
      <c r="L125" s="211"/>
      <c r="M125" s="211"/>
      <c r="N125" s="204"/>
      <c r="O125" s="211"/>
      <c r="P125" s="370"/>
      <c r="Q125" s="369"/>
      <c r="R125" s="370"/>
      <c r="S125" s="369"/>
      <c r="T125" s="368">
        <v>1</v>
      </c>
      <c r="U125" s="377"/>
      <c r="V125" s="370"/>
      <c r="W125" s="369"/>
      <c r="X125" s="370"/>
      <c r="Y125" s="369"/>
      <c r="Z125" s="370"/>
      <c r="AA125" s="369"/>
      <c r="AB125" s="369"/>
      <c r="AC125" s="371"/>
      <c r="AD125" s="373"/>
      <c r="AE125" s="373"/>
      <c r="AF125" s="378"/>
    </row>
    <row r="126" spans="1:32" s="375" customFormat="1" ht="55.5" customHeight="1">
      <c r="A126" s="582"/>
      <c r="B126" s="366" t="s">
        <v>501</v>
      </c>
      <c r="C126" s="367" t="s">
        <v>405</v>
      </c>
      <c r="D126" s="211"/>
      <c r="E126" s="211"/>
      <c r="F126" s="211"/>
      <c r="G126" s="211"/>
      <c r="H126" s="211"/>
      <c r="I126" s="211"/>
      <c r="J126" s="211"/>
      <c r="K126" s="211"/>
      <c r="L126" s="211"/>
      <c r="M126" s="211"/>
      <c r="N126" s="204"/>
      <c r="O126" s="211"/>
      <c r="P126" s="370"/>
      <c r="Q126" s="369"/>
      <c r="R126" s="368">
        <v>1</v>
      </c>
      <c r="S126" s="369"/>
      <c r="T126" s="370">
        <v>1</v>
      </c>
      <c r="U126" s="369"/>
      <c r="V126" s="370">
        <v>1</v>
      </c>
      <c r="W126" s="369"/>
      <c r="X126" s="370"/>
      <c r="Y126" s="369"/>
      <c r="Z126" s="370"/>
      <c r="AA126" s="369"/>
      <c r="AB126" s="369"/>
      <c r="AC126" s="371"/>
      <c r="AD126" s="373"/>
      <c r="AE126" s="373"/>
      <c r="AF126" s="378"/>
    </row>
    <row r="127" spans="1:32" s="375" customFormat="1" ht="44.1" customHeight="1">
      <c r="A127" s="582"/>
      <c r="B127" s="376" t="s">
        <v>502</v>
      </c>
      <c r="C127" s="367" t="s">
        <v>405</v>
      </c>
      <c r="D127" s="211"/>
      <c r="E127" s="211"/>
      <c r="F127" s="211"/>
      <c r="G127" s="211"/>
      <c r="H127" s="211"/>
      <c r="I127" s="211"/>
      <c r="J127" s="211"/>
      <c r="K127" s="211"/>
      <c r="L127" s="211"/>
      <c r="M127" s="211"/>
      <c r="N127" s="204"/>
      <c r="O127" s="211"/>
      <c r="P127" s="370"/>
      <c r="Q127" s="369"/>
      <c r="R127" s="370"/>
      <c r="S127" s="369"/>
      <c r="T127" s="368">
        <v>1</v>
      </c>
      <c r="U127" s="369"/>
      <c r="V127" s="370">
        <v>1</v>
      </c>
      <c r="W127" s="369"/>
      <c r="X127" s="370">
        <v>1</v>
      </c>
      <c r="Y127" s="369"/>
      <c r="Z127" s="370"/>
      <c r="AA127" s="369"/>
      <c r="AB127" s="369"/>
      <c r="AC127" s="371"/>
      <c r="AD127" s="373"/>
      <c r="AE127" s="373"/>
      <c r="AF127" s="378"/>
    </row>
    <row r="128" spans="1:32" s="375" customFormat="1" ht="58.5" customHeight="1">
      <c r="A128" s="582"/>
      <c r="B128" s="376" t="s">
        <v>503</v>
      </c>
      <c r="C128" s="367" t="s">
        <v>136</v>
      </c>
      <c r="D128" s="211"/>
      <c r="E128" s="211"/>
      <c r="F128" s="211"/>
      <c r="G128" s="211"/>
      <c r="H128" s="211"/>
      <c r="I128" s="211"/>
      <c r="J128" s="202"/>
      <c r="K128" s="202"/>
      <c r="L128" s="202"/>
      <c r="M128" s="202"/>
      <c r="N128" s="204"/>
      <c r="O128" s="202"/>
      <c r="P128" s="370"/>
      <c r="Q128" s="377"/>
      <c r="R128" s="368">
        <v>1</v>
      </c>
      <c r="S128" s="377"/>
      <c r="T128" s="370">
        <v>1</v>
      </c>
      <c r="U128" s="377"/>
      <c r="V128" s="370"/>
      <c r="W128" s="377"/>
      <c r="X128" s="370"/>
      <c r="Y128" s="377"/>
      <c r="Z128" s="370"/>
      <c r="AA128" s="377"/>
      <c r="AB128" s="369"/>
      <c r="AC128" s="371"/>
      <c r="AD128" s="373"/>
      <c r="AE128" s="373"/>
      <c r="AF128" s="378"/>
    </row>
    <row r="129" spans="1:32" s="375" customFormat="1" ht="58.5" customHeight="1">
      <c r="A129" s="582"/>
      <c r="B129" s="376" t="s">
        <v>504</v>
      </c>
      <c r="C129" s="367" t="s">
        <v>136</v>
      </c>
      <c r="D129" s="211"/>
      <c r="E129" s="211"/>
      <c r="F129" s="211"/>
      <c r="G129" s="211"/>
      <c r="H129" s="211"/>
      <c r="I129" s="211"/>
      <c r="J129" s="202"/>
      <c r="K129" s="211"/>
      <c r="L129" s="211"/>
      <c r="M129" s="211"/>
      <c r="N129" s="204"/>
      <c r="O129" s="211"/>
      <c r="P129" s="370"/>
      <c r="Q129" s="369"/>
      <c r="R129" s="368">
        <v>1</v>
      </c>
      <c r="S129" s="369"/>
      <c r="T129" s="368">
        <v>1</v>
      </c>
      <c r="U129" s="369"/>
      <c r="V129" s="368">
        <v>1</v>
      </c>
      <c r="W129" s="369"/>
      <c r="X129" s="368">
        <v>1</v>
      </c>
      <c r="Y129" s="369"/>
      <c r="Z129" s="370"/>
      <c r="AA129" s="369"/>
      <c r="AB129" s="369"/>
      <c r="AC129" s="371"/>
      <c r="AD129" s="373"/>
      <c r="AE129" s="373"/>
      <c r="AF129" s="378"/>
    </row>
    <row r="130" spans="1:32" ht="39" customHeight="1">
      <c r="A130" s="581"/>
      <c r="B130" s="214" t="s">
        <v>505</v>
      </c>
      <c r="C130" s="96" t="s">
        <v>136</v>
      </c>
      <c r="D130" s="211"/>
      <c r="E130" s="211"/>
      <c r="F130" s="211"/>
      <c r="G130" s="211"/>
      <c r="H130" s="211"/>
      <c r="I130" s="211"/>
      <c r="J130" s="202"/>
      <c r="K130" s="202"/>
      <c r="L130" s="202"/>
      <c r="M130" s="202"/>
      <c r="N130" s="204"/>
      <c r="O130" s="202"/>
      <c r="P130" s="205">
        <v>1</v>
      </c>
      <c r="Q130" s="202"/>
      <c r="R130" s="204">
        <v>1</v>
      </c>
      <c r="S130" s="202"/>
      <c r="T130" s="204">
        <v>1</v>
      </c>
      <c r="U130" s="202"/>
      <c r="V130" s="204"/>
      <c r="W130" s="202"/>
      <c r="X130" s="204"/>
      <c r="Y130" s="202"/>
      <c r="Z130" s="204"/>
      <c r="AA130" s="202"/>
      <c r="AB130" s="211"/>
      <c r="AC130" s="194"/>
      <c r="AD130" s="8"/>
      <c r="AE130" s="8"/>
      <c r="AF130" s="9"/>
    </row>
    <row r="131" spans="1:32" ht="39" customHeight="1">
      <c r="A131" s="581"/>
      <c r="B131" s="214" t="s">
        <v>506</v>
      </c>
      <c r="C131" s="96" t="s">
        <v>136</v>
      </c>
      <c r="D131" s="211"/>
      <c r="E131" s="211"/>
      <c r="F131" s="211"/>
      <c r="G131" s="211"/>
      <c r="H131" s="211"/>
      <c r="I131" s="211"/>
      <c r="J131" s="202"/>
      <c r="K131" s="202"/>
      <c r="L131" s="202"/>
      <c r="M131" s="202"/>
      <c r="N131" s="204"/>
      <c r="O131" s="202"/>
      <c r="P131" s="205">
        <v>1</v>
      </c>
      <c r="Q131" s="202"/>
      <c r="R131" s="205">
        <v>1</v>
      </c>
      <c r="S131" s="202"/>
      <c r="T131" s="205">
        <v>1</v>
      </c>
      <c r="U131" s="202"/>
      <c r="V131" s="205">
        <v>1</v>
      </c>
      <c r="W131" s="202"/>
      <c r="X131" s="205">
        <v>1</v>
      </c>
      <c r="Y131" s="202"/>
      <c r="Z131" s="205">
        <v>1</v>
      </c>
      <c r="AA131" s="211"/>
      <c r="AB131" s="211"/>
      <c r="AC131" s="194"/>
      <c r="AD131" s="8"/>
      <c r="AE131" s="8"/>
      <c r="AF131" s="9"/>
    </row>
    <row r="132" spans="1:32" ht="58.5" customHeight="1">
      <c r="A132" s="581"/>
      <c r="B132" s="214" t="s">
        <v>507</v>
      </c>
      <c r="C132" s="96" t="s">
        <v>136</v>
      </c>
      <c r="D132" s="211"/>
      <c r="E132" s="211"/>
      <c r="F132" s="211"/>
      <c r="G132" s="211"/>
      <c r="H132" s="211"/>
      <c r="I132" s="211"/>
      <c r="J132" s="202"/>
      <c r="K132" s="211"/>
      <c r="L132" s="211"/>
      <c r="M132" s="211"/>
      <c r="N132" s="204"/>
      <c r="O132" s="211"/>
      <c r="P132" s="205">
        <v>1</v>
      </c>
      <c r="Q132" s="211"/>
      <c r="R132" s="204">
        <v>1</v>
      </c>
      <c r="S132" s="211"/>
      <c r="T132" s="204">
        <v>1</v>
      </c>
      <c r="U132" s="211"/>
      <c r="V132" s="204"/>
      <c r="W132" s="211"/>
      <c r="X132" s="204"/>
      <c r="Y132" s="211"/>
      <c r="Z132" s="204"/>
      <c r="AA132" s="211"/>
      <c r="AB132" s="211"/>
      <c r="AC132" s="194"/>
      <c r="AD132" s="8"/>
      <c r="AE132" s="8"/>
      <c r="AF132" s="9"/>
    </row>
    <row r="133" spans="1:32" ht="60" customHeight="1">
      <c r="A133" s="581"/>
      <c r="B133" s="214" t="s">
        <v>508</v>
      </c>
      <c r="C133" s="96" t="s">
        <v>136</v>
      </c>
      <c r="D133" s="211"/>
      <c r="E133" s="211"/>
      <c r="F133" s="211"/>
      <c r="G133" s="211"/>
      <c r="H133" s="211"/>
      <c r="I133" s="211"/>
      <c r="J133" s="202"/>
      <c r="K133" s="202"/>
      <c r="L133" s="202"/>
      <c r="M133" s="202"/>
      <c r="N133" s="204"/>
      <c r="O133" s="202"/>
      <c r="P133" s="205">
        <v>1</v>
      </c>
      <c r="Q133" s="202"/>
      <c r="R133" s="205">
        <v>1</v>
      </c>
      <c r="S133" s="202"/>
      <c r="T133" s="205">
        <v>1</v>
      </c>
      <c r="U133" s="202"/>
      <c r="V133" s="205">
        <v>1</v>
      </c>
      <c r="W133" s="202"/>
      <c r="X133" s="205">
        <v>1</v>
      </c>
      <c r="Y133" s="202"/>
      <c r="Z133" s="205">
        <v>1</v>
      </c>
      <c r="AA133" s="202"/>
      <c r="AB133" s="211"/>
      <c r="AC133" s="194"/>
      <c r="AD133" s="8"/>
      <c r="AE133" s="8"/>
      <c r="AF133" s="9"/>
    </row>
    <row r="134" spans="1:32" ht="78" customHeight="1">
      <c r="A134" s="581"/>
      <c r="B134" s="214" t="s">
        <v>509</v>
      </c>
      <c r="C134" s="96" t="s">
        <v>136</v>
      </c>
      <c r="D134" s="211"/>
      <c r="E134" s="211"/>
      <c r="F134" s="211"/>
      <c r="G134" s="211"/>
      <c r="H134" s="211"/>
      <c r="I134" s="211"/>
      <c r="J134" s="202"/>
      <c r="K134" s="202"/>
      <c r="L134" s="202"/>
      <c r="M134" s="202"/>
      <c r="N134" s="204"/>
      <c r="O134" s="202"/>
      <c r="P134" s="205">
        <v>1</v>
      </c>
      <c r="Q134" s="202"/>
      <c r="R134" s="205">
        <v>1</v>
      </c>
      <c r="S134" s="202"/>
      <c r="T134" s="205">
        <v>1</v>
      </c>
      <c r="U134" s="202"/>
      <c r="V134" s="205">
        <v>1</v>
      </c>
      <c r="W134" s="202"/>
      <c r="X134" s="205">
        <v>1</v>
      </c>
      <c r="Y134" s="202"/>
      <c r="Z134" s="205">
        <v>1</v>
      </c>
      <c r="AA134" s="202"/>
      <c r="AB134" s="211"/>
      <c r="AC134" s="194"/>
      <c r="AD134" s="8"/>
      <c r="AE134" s="8"/>
      <c r="AF134" s="9"/>
    </row>
    <row r="135" spans="1:32" ht="58.5" customHeight="1">
      <c r="A135" s="581"/>
      <c r="B135" s="214" t="s">
        <v>1748</v>
      </c>
      <c r="C135" s="96" t="s">
        <v>1749</v>
      </c>
      <c r="D135" s="211"/>
      <c r="E135" s="211"/>
      <c r="F135" s="211"/>
      <c r="G135" s="211"/>
      <c r="H135" s="211"/>
      <c r="I135" s="211"/>
      <c r="J135" s="202"/>
      <c r="K135" s="202"/>
      <c r="L135" s="202"/>
      <c r="M135" s="202"/>
      <c r="N135" s="204"/>
      <c r="O135" s="202"/>
      <c r="P135" s="204"/>
      <c r="Q135" s="202"/>
      <c r="R135" s="204"/>
      <c r="S135" s="202"/>
      <c r="T135" s="205">
        <v>1</v>
      </c>
      <c r="U135" s="202"/>
      <c r="V135" s="204"/>
      <c r="W135" s="202"/>
      <c r="X135" s="204"/>
      <c r="Y135" s="202"/>
      <c r="Z135" s="204"/>
      <c r="AA135" s="202"/>
      <c r="AB135" s="211"/>
      <c r="AC135" s="194"/>
      <c r="AD135" s="8"/>
      <c r="AE135" s="8"/>
      <c r="AF135" s="9"/>
    </row>
    <row r="136" spans="1:32" ht="39" customHeight="1">
      <c r="A136" s="581"/>
      <c r="B136" s="214" t="s">
        <v>510</v>
      </c>
      <c r="C136" s="96" t="s">
        <v>136</v>
      </c>
      <c r="D136" s="211"/>
      <c r="E136" s="211"/>
      <c r="F136" s="211"/>
      <c r="G136" s="211"/>
      <c r="H136" s="211"/>
      <c r="I136" s="211"/>
      <c r="J136" s="221"/>
      <c r="K136" s="211"/>
      <c r="L136" s="202"/>
      <c r="M136" s="211"/>
      <c r="N136" s="204"/>
      <c r="O136" s="211"/>
      <c r="P136" s="218">
        <v>1</v>
      </c>
      <c r="Q136" s="221"/>
      <c r="R136" s="204">
        <v>1</v>
      </c>
      <c r="S136" s="211"/>
      <c r="T136" s="204"/>
      <c r="U136" s="211"/>
      <c r="V136" s="204"/>
      <c r="W136" s="211"/>
      <c r="X136" s="204"/>
      <c r="Y136" s="211"/>
      <c r="Z136" s="204"/>
      <c r="AA136" s="211"/>
      <c r="AB136" s="211"/>
      <c r="AC136" s="194"/>
      <c r="AD136" s="8"/>
      <c r="AE136" s="8"/>
      <c r="AF136" s="9"/>
    </row>
    <row r="137" spans="1:32" ht="39" customHeight="1">
      <c r="A137" s="581"/>
      <c r="B137" s="214" t="s">
        <v>511</v>
      </c>
      <c r="C137" s="96" t="s">
        <v>512</v>
      </c>
      <c r="D137" s="211"/>
      <c r="E137" s="211"/>
      <c r="F137" s="211"/>
      <c r="G137" s="211"/>
      <c r="H137" s="211"/>
      <c r="I137" s="211"/>
      <c r="J137" s="221"/>
      <c r="K137" s="211"/>
      <c r="L137" s="202"/>
      <c r="M137" s="211"/>
      <c r="N137" s="204"/>
      <c r="O137" s="211"/>
      <c r="P137" s="218">
        <v>1</v>
      </c>
      <c r="Q137" s="221"/>
      <c r="R137" s="205">
        <v>1</v>
      </c>
      <c r="S137" s="211"/>
      <c r="T137" s="205">
        <v>1</v>
      </c>
      <c r="U137" s="211"/>
      <c r="V137" s="205">
        <v>1</v>
      </c>
      <c r="W137" s="211"/>
      <c r="X137" s="205">
        <v>1</v>
      </c>
      <c r="Y137" s="211"/>
      <c r="Z137" s="205">
        <v>1</v>
      </c>
      <c r="AA137" s="211"/>
      <c r="AB137" s="211"/>
      <c r="AC137" s="194"/>
      <c r="AD137" s="8"/>
      <c r="AE137" s="8"/>
      <c r="AF137" s="9"/>
    </row>
    <row r="138" spans="1:32" ht="78" customHeight="1">
      <c r="A138" s="583"/>
      <c r="B138" s="214" t="s">
        <v>513</v>
      </c>
      <c r="C138" s="96" t="s">
        <v>514</v>
      </c>
      <c r="D138" s="222"/>
      <c r="E138" s="222"/>
      <c r="F138" s="222"/>
      <c r="G138" s="222"/>
      <c r="H138" s="222"/>
      <c r="I138" s="222"/>
      <c r="J138" s="222"/>
      <c r="K138" s="222"/>
      <c r="L138" s="222"/>
      <c r="M138" s="222"/>
      <c r="N138" s="222"/>
      <c r="O138" s="222"/>
      <c r="P138" s="218">
        <v>1</v>
      </c>
      <c r="Q138" s="202"/>
      <c r="R138" s="218">
        <v>1</v>
      </c>
      <c r="S138" s="202"/>
      <c r="T138" s="218">
        <v>1</v>
      </c>
      <c r="U138" s="202"/>
      <c r="V138" s="218">
        <v>1</v>
      </c>
      <c r="W138" s="202"/>
      <c r="X138" s="218">
        <v>1</v>
      </c>
      <c r="Y138" s="202"/>
      <c r="Z138" s="218">
        <v>1</v>
      </c>
      <c r="AA138" s="222"/>
      <c r="AB138" s="221"/>
      <c r="AC138" s="223"/>
      <c r="AD138" s="11"/>
      <c r="AE138" s="11"/>
      <c r="AF138" s="12"/>
    </row>
  </sheetData>
  <autoFilter ref="A15:AF138" xr:uid="{00000000-0001-0000-0D00-000000000000}"/>
  <mergeCells count="31">
    <mergeCell ref="B11:C11"/>
    <mergeCell ref="AB12:AB13"/>
    <mergeCell ref="N14:O14"/>
    <mergeCell ref="P14:Q14"/>
    <mergeCell ref="R14:S14"/>
    <mergeCell ref="T14:U14"/>
    <mergeCell ref="B12:C14"/>
    <mergeCell ref="J14:K14"/>
    <mergeCell ref="V14:W14"/>
    <mergeCell ref="AA1:AB2"/>
    <mergeCell ref="AA3:AB4"/>
    <mergeCell ref="AA5:AB6"/>
    <mergeCell ref="A1:B6"/>
    <mergeCell ref="C1:Z3"/>
    <mergeCell ref="C4:Z6"/>
    <mergeCell ref="A123:A138"/>
    <mergeCell ref="A16:A38"/>
    <mergeCell ref="A12:A15"/>
    <mergeCell ref="X14:Y14"/>
    <mergeCell ref="J13:O13"/>
    <mergeCell ref="P13:U13"/>
    <mergeCell ref="L14:M14"/>
    <mergeCell ref="V13:AA13"/>
    <mergeCell ref="D12:AA12"/>
    <mergeCell ref="D13:I13"/>
    <mergeCell ref="D14:E14"/>
    <mergeCell ref="F14:G14"/>
    <mergeCell ref="H14:I14"/>
    <mergeCell ref="Z14:AA14"/>
    <mergeCell ref="A39:A50"/>
    <mergeCell ref="A51:A122"/>
  </mergeCells>
  <pageMargins left="0.19685" right="0.19685" top="0.748031" bottom="0.748031" header="0.31496099999999999" footer="0.31496099999999999"/>
  <pageSetup orientation="portrait"/>
  <headerFooter>
    <oddFooter>&amp;C&amp;"Helvetica Neue,Regular"&amp;12&amp;K000000&amp;P</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B127"/>
  <sheetViews>
    <sheetView showGridLines="0" workbookViewId="0"/>
  </sheetViews>
  <sheetFormatPr baseColWidth="10" defaultColWidth="10.85546875" defaultRowHeight="15" customHeight="1"/>
  <cols>
    <col min="1" max="3" width="10.85546875" style="1" customWidth="1"/>
    <col min="4" max="4" width="86.85546875" style="1" customWidth="1"/>
    <col min="5" max="5" width="26.85546875" style="1" customWidth="1"/>
    <col min="6" max="6" width="13.140625" style="1" customWidth="1"/>
    <col min="7" max="7" width="13.7109375" style="1" customWidth="1"/>
    <col min="8" max="8" width="26.85546875" style="1" customWidth="1"/>
    <col min="9" max="10" width="25" style="1" customWidth="1"/>
    <col min="11" max="11" width="15.42578125" style="1" customWidth="1"/>
    <col min="12" max="12" width="26.85546875" style="1" customWidth="1"/>
    <col min="13" max="29" width="10.85546875" style="1" customWidth="1"/>
    <col min="30" max="16384" width="10.85546875" style="1"/>
  </cols>
  <sheetData>
    <row r="1" spans="1:28" ht="13.5" customHeight="1">
      <c r="A1" s="615" t="s">
        <v>0</v>
      </c>
      <c r="B1" s="616"/>
      <c r="C1" s="602" t="s">
        <v>1</v>
      </c>
      <c r="D1" s="603"/>
      <c r="E1" s="603"/>
      <c r="F1" s="603"/>
      <c r="G1" s="603"/>
      <c r="H1" s="603"/>
      <c r="I1" s="603"/>
      <c r="J1" s="603"/>
      <c r="K1" s="603"/>
      <c r="L1" s="603"/>
      <c r="M1" s="603"/>
      <c r="N1" s="603"/>
      <c r="O1" s="603"/>
      <c r="P1" s="603"/>
      <c r="Q1" s="603"/>
      <c r="R1" s="603"/>
      <c r="S1" s="603"/>
      <c r="T1" s="603"/>
      <c r="U1" s="603"/>
      <c r="V1" s="603"/>
      <c r="W1" s="603"/>
      <c r="X1" s="603"/>
      <c r="Y1" s="603"/>
      <c r="Z1" s="617" t="s">
        <v>2</v>
      </c>
      <c r="AA1" s="618"/>
      <c r="AB1" s="224"/>
    </row>
    <row r="2" spans="1:28" ht="15" customHeight="1">
      <c r="A2" s="616"/>
      <c r="B2" s="616"/>
      <c r="C2" s="603"/>
      <c r="D2" s="603"/>
      <c r="E2" s="603"/>
      <c r="F2" s="603"/>
      <c r="G2" s="603"/>
      <c r="H2" s="603"/>
      <c r="I2" s="603"/>
      <c r="J2" s="603"/>
      <c r="K2" s="603"/>
      <c r="L2" s="603"/>
      <c r="M2" s="603"/>
      <c r="N2" s="603"/>
      <c r="O2" s="603"/>
      <c r="P2" s="603"/>
      <c r="Q2" s="603"/>
      <c r="R2" s="603"/>
      <c r="S2" s="603"/>
      <c r="T2" s="603"/>
      <c r="U2" s="603"/>
      <c r="V2" s="603"/>
      <c r="W2" s="603"/>
      <c r="X2" s="603"/>
      <c r="Y2" s="603"/>
      <c r="Z2" s="618"/>
      <c r="AA2" s="618"/>
      <c r="AB2" s="224"/>
    </row>
    <row r="3" spans="1:28" ht="15" customHeight="1">
      <c r="A3" s="616"/>
      <c r="B3" s="616"/>
      <c r="C3" s="603"/>
      <c r="D3" s="603"/>
      <c r="E3" s="603"/>
      <c r="F3" s="603"/>
      <c r="G3" s="603"/>
      <c r="H3" s="603"/>
      <c r="I3" s="603"/>
      <c r="J3" s="603"/>
      <c r="K3" s="603"/>
      <c r="L3" s="603"/>
      <c r="M3" s="603"/>
      <c r="N3" s="603"/>
      <c r="O3" s="603"/>
      <c r="P3" s="603"/>
      <c r="Q3" s="603"/>
      <c r="R3" s="603"/>
      <c r="S3" s="603"/>
      <c r="T3" s="603"/>
      <c r="U3" s="603"/>
      <c r="V3" s="603"/>
      <c r="W3" s="603"/>
      <c r="X3" s="603"/>
      <c r="Y3" s="603"/>
      <c r="Z3" s="619" t="s">
        <v>4</v>
      </c>
      <c r="AA3" s="620"/>
      <c r="AB3" s="224"/>
    </row>
    <row r="4" spans="1:28" ht="15" customHeight="1">
      <c r="A4" s="616"/>
      <c r="B4" s="616"/>
      <c r="C4" s="604" t="s">
        <v>3</v>
      </c>
      <c r="D4" s="605"/>
      <c r="E4" s="605"/>
      <c r="F4" s="605"/>
      <c r="G4" s="605"/>
      <c r="H4" s="605"/>
      <c r="I4" s="605"/>
      <c r="J4" s="605"/>
      <c r="K4" s="605"/>
      <c r="L4" s="605"/>
      <c r="M4" s="605"/>
      <c r="N4" s="605"/>
      <c r="O4" s="605"/>
      <c r="P4" s="605"/>
      <c r="Q4" s="605"/>
      <c r="R4" s="605"/>
      <c r="S4" s="605"/>
      <c r="T4" s="605"/>
      <c r="U4" s="605"/>
      <c r="V4" s="605"/>
      <c r="W4" s="605"/>
      <c r="X4" s="605"/>
      <c r="Y4" s="605"/>
      <c r="Z4" s="620"/>
      <c r="AA4" s="620"/>
      <c r="AB4" s="224"/>
    </row>
    <row r="5" spans="1:28" ht="15" customHeight="1">
      <c r="A5" s="616"/>
      <c r="B5" s="616"/>
      <c r="C5" s="605"/>
      <c r="D5" s="605"/>
      <c r="E5" s="605"/>
      <c r="F5" s="605"/>
      <c r="G5" s="605"/>
      <c r="H5" s="605"/>
      <c r="I5" s="605"/>
      <c r="J5" s="605"/>
      <c r="K5" s="605"/>
      <c r="L5" s="605"/>
      <c r="M5" s="605"/>
      <c r="N5" s="605"/>
      <c r="O5" s="605"/>
      <c r="P5" s="605"/>
      <c r="Q5" s="605"/>
      <c r="R5" s="605"/>
      <c r="S5" s="605"/>
      <c r="T5" s="605"/>
      <c r="U5" s="605"/>
      <c r="V5" s="605"/>
      <c r="W5" s="605"/>
      <c r="X5" s="605"/>
      <c r="Y5" s="605"/>
      <c r="Z5" s="619" t="s">
        <v>5</v>
      </c>
      <c r="AA5" s="620"/>
      <c r="AB5" s="224"/>
    </row>
    <row r="6" spans="1:28" ht="15" customHeight="1">
      <c r="A6" s="616"/>
      <c r="B6" s="616"/>
      <c r="C6" s="605"/>
      <c r="D6" s="605"/>
      <c r="E6" s="605"/>
      <c r="F6" s="605"/>
      <c r="G6" s="605"/>
      <c r="H6" s="605"/>
      <c r="I6" s="605"/>
      <c r="J6" s="605"/>
      <c r="K6" s="605"/>
      <c r="L6" s="605"/>
      <c r="M6" s="605"/>
      <c r="N6" s="605"/>
      <c r="O6" s="605"/>
      <c r="P6" s="605"/>
      <c r="Q6" s="605"/>
      <c r="R6" s="605"/>
      <c r="S6" s="605"/>
      <c r="T6" s="605"/>
      <c r="U6" s="605"/>
      <c r="V6" s="605"/>
      <c r="W6" s="605"/>
      <c r="X6" s="605"/>
      <c r="Y6" s="605"/>
      <c r="Z6" s="620"/>
      <c r="AA6" s="620"/>
      <c r="AB6" s="224"/>
    </row>
    <row r="7" spans="1:28" ht="15" customHeight="1">
      <c r="A7" s="225"/>
      <c r="B7" s="225"/>
      <c r="C7" s="225"/>
      <c r="D7" s="226"/>
      <c r="E7" s="225"/>
      <c r="F7" s="225"/>
      <c r="G7" s="225"/>
      <c r="H7" s="225"/>
      <c r="I7" s="225"/>
      <c r="J7" s="225"/>
      <c r="K7" s="225"/>
      <c r="L7" s="225"/>
      <c r="M7" s="225"/>
      <c r="N7" s="225"/>
      <c r="O7" s="225"/>
      <c r="P7" s="225"/>
      <c r="Q7" s="225"/>
      <c r="R7" s="225"/>
      <c r="S7" s="225"/>
      <c r="T7" s="225"/>
      <c r="U7" s="225"/>
      <c r="V7" s="225"/>
      <c r="W7" s="225"/>
      <c r="X7" s="225"/>
      <c r="Y7" s="225"/>
      <c r="Z7" s="225"/>
      <c r="AA7" s="225"/>
      <c r="AB7" s="126"/>
    </row>
    <row r="8" spans="1:28" ht="15" customHeight="1">
      <c r="A8" s="126"/>
      <c r="B8" s="126"/>
      <c r="C8" s="126"/>
      <c r="D8" s="227"/>
      <c r="E8" s="126"/>
      <c r="F8" s="126"/>
      <c r="G8" s="126"/>
      <c r="H8" s="126"/>
      <c r="I8" s="126"/>
      <c r="J8" s="126"/>
      <c r="K8" s="126"/>
      <c r="L8" s="126"/>
      <c r="M8" s="126"/>
      <c r="N8" s="126"/>
      <c r="O8" s="126"/>
      <c r="P8" s="126"/>
      <c r="Q8" s="126"/>
      <c r="R8" s="126"/>
      <c r="S8" s="126"/>
      <c r="T8" s="126"/>
      <c r="U8" s="126"/>
      <c r="V8" s="126"/>
      <c r="W8" s="126"/>
      <c r="X8" s="126"/>
      <c r="Y8" s="126"/>
      <c r="Z8" s="126"/>
      <c r="AA8" s="126"/>
      <c r="AB8" s="126"/>
    </row>
    <row r="9" spans="1:28" ht="15" customHeight="1">
      <c r="A9" s="126"/>
      <c r="B9" s="126"/>
      <c r="C9" s="126"/>
      <c r="D9" s="227"/>
      <c r="E9" s="126"/>
      <c r="F9" s="126"/>
      <c r="G9" s="126"/>
      <c r="H9" s="126"/>
      <c r="I9" s="126"/>
      <c r="J9" s="126"/>
      <c r="K9" s="126"/>
      <c r="L9" s="126"/>
      <c r="M9" s="126"/>
      <c r="N9" s="126"/>
      <c r="O9" s="126"/>
      <c r="P9" s="126"/>
      <c r="Q9" s="126"/>
      <c r="R9" s="126"/>
      <c r="S9" s="126"/>
      <c r="T9" s="126"/>
      <c r="U9" s="126"/>
      <c r="V9" s="126"/>
      <c r="W9" s="126"/>
      <c r="X9" s="126"/>
      <c r="Y9" s="126"/>
      <c r="Z9" s="126"/>
      <c r="AA9" s="126"/>
      <c r="AB9" s="126"/>
    </row>
    <row r="10" spans="1:28" ht="15" customHeight="1">
      <c r="A10" s="126"/>
      <c r="B10" s="126"/>
      <c r="C10" s="126"/>
      <c r="D10" s="227"/>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row>
    <row r="11" spans="1:28" ht="15" customHeight="1">
      <c r="A11" s="126"/>
      <c r="B11" s="126"/>
      <c r="C11" s="126"/>
      <c r="D11" s="227"/>
      <c r="E11" s="126"/>
      <c r="F11" s="126"/>
      <c r="G11" s="126"/>
      <c r="H11" s="126"/>
      <c r="I11" s="126"/>
      <c r="J11" s="126"/>
      <c r="K11" s="126"/>
      <c r="L11" s="126"/>
      <c r="M11" s="126"/>
      <c r="N11" s="126"/>
      <c r="O11" s="126"/>
      <c r="P11" s="126"/>
      <c r="Q11" s="126"/>
      <c r="R11" s="126"/>
      <c r="S11" s="126"/>
      <c r="T11" s="126"/>
      <c r="U11" s="126"/>
      <c r="V11" s="126"/>
      <c r="W11" s="126"/>
      <c r="X11" s="126"/>
      <c r="Y11" s="126"/>
      <c r="Z11" s="126"/>
      <c r="AA11" s="126"/>
      <c r="AB11" s="126"/>
    </row>
    <row r="12" spans="1:28" ht="13.5" customHeight="1">
      <c r="A12" s="126"/>
      <c r="B12" s="126"/>
      <c r="C12" s="126"/>
      <c r="D12" s="613" t="s">
        <v>485</v>
      </c>
      <c r="E12" s="614"/>
      <c r="F12" s="614"/>
      <c r="G12" s="614"/>
      <c r="H12" s="614"/>
      <c r="I12" s="614"/>
      <c r="J12" s="614"/>
      <c r="K12" s="614"/>
      <c r="L12" s="614"/>
      <c r="M12" s="126"/>
      <c r="N12" s="126"/>
      <c r="O12" s="126"/>
      <c r="P12" s="126"/>
      <c r="Q12" s="126"/>
      <c r="R12" s="126"/>
      <c r="S12" s="126"/>
      <c r="T12" s="126"/>
      <c r="U12" s="126"/>
      <c r="V12" s="126"/>
      <c r="W12" s="126"/>
      <c r="X12" s="126"/>
      <c r="Y12" s="126"/>
      <c r="Z12" s="126"/>
      <c r="AA12" s="126"/>
      <c r="AB12" s="126"/>
    </row>
    <row r="13" spans="1:28" ht="53.1" customHeight="1">
      <c r="A13" s="126"/>
      <c r="B13" s="126"/>
      <c r="C13" s="228"/>
      <c r="D13" s="229" t="s">
        <v>515</v>
      </c>
      <c r="E13" s="229" t="s">
        <v>516</v>
      </c>
      <c r="F13" s="229" t="s">
        <v>517</v>
      </c>
      <c r="G13" s="229" t="s">
        <v>518</v>
      </c>
      <c r="H13" s="229" t="s">
        <v>519</v>
      </c>
      <c r="I13" s="229" t="s">
        <v>520</v>
      </c>
      <c r="J13" s="229" t="s">
        <v>521</v>
      </c>
      <c r="K13" s="229" t="s">
        <v>522</v>
      </c>
      <c r="L13" s="229" t="s">
        <v>523</v>
      </c>
      <c r="M13" s="224"/>
      <c r="N13" s="126"/>
      <c r="O13" s="126"/>
      <c r="P13" s="126"/>
      <c r="Q13" s="126"/>
      <c r="R13" s="126"/>
      <c r="S13" s="126"/>
      <c r="T13" s="126"/>
      <c r="U13" s="126"/>
      <c r="V13" s="126"/>
      <c r="W13" s="126"/>
      <c r="X13" s="126"/>
      <c r="Y13" s="126"/>
      <c r="Z13" s="126"/>
      <c r="AA13" s="126"/>
      <c r="AB13" s="126"/>
    </row>
    <row r="14" spans="1:28" ht="18" customHeight="1">
      <c r="A14" s="126"/>
      <c r="B14" s="126"/>
      <c r="C14" s="228"/>
      <c r="D14" s="230" t="s">
        <v>524</v>
      </c>
      <c r="E14" s="231">
        <v>55982452102</v>
      </c>
      <c r="F14" s="231">
        <v>0</v>
      </c>
      <c r="G14" s="231">
        <v>0</v>
      </c>
      <c r="H14" s="231">
        <v>55982452102</v>
      </c>
      <c r="I14" s="231">
        <v>3393498581</v>
      </c>
      <c r="J14" s="231">
        <v>3393498581</v>
      </c>
      <c r="K14" s="232">
        <v>6.0617179999999999</v>
      </c>
      <c r="L14" s="231">
        <v>52588953521</v>
      </c>
      <c r="M14" s="224"/>
      <c r="N14" s="126"/>
      <c r="O14" s="126"/>
      <c r="P14" s="126"/>
      <c r="Q14" s="126"/>
      <c r="R14" s="126"/>
      <c r="S14" s="126"/>
      <c r="T14" s="126"/>
      <c r="U14" s="126"/>
      <c r="V14" s="126"/>
      <c r="W14" s="126"/>
      <c r="X14" s="126"/>
      <c r="Y14" s="126"/>
      <c r="Z14" s="126"/>
      <c r="AA14" s="126"/>
      <c r="AB14" s="126"/>
    </row>
    <row r="15" spans="1:28" ht="18" customHeight="1">
      <c r="A15" s="126"/>
      <c r="B15" s="126"/>
      <c r="C15" s="228"/>
      <c r="D15" s="233" t="s">
        <v>525</v>
      </c>
      <c r="E15" s="231">
        <v>54701452102</v>
      </c>
      <c r="F15" s="231">
        <v>0</v>
      </c>
      <c r="G15" s="231">
        <v>0</v>
      </c>
      <c r="H15" s="231">
        <v>54701452102</v>
      </c>
      <c r="I15" s="231">
        <v>3364261373</v>
      </c>
      <c r="J15" s="231">
        <v>3364261373</v>
      </c>
      <c r="K15" s="232">
        <v>6.1502230000000004</v>
      </c>
      <c r="L15" s="231">
        <v>51337190729</v>
      </c>
      <c r="M15" s="224"/>
      <c r="N15" s="126"/>
      <c r="O15" s="126"/>
      <c r="P15" s="126"/>
      <c r="Q15" s="126"/>
      <c r="R15" s="126"/>
      <c r="S15" s="126"/>
      <c r="T15" s="126"/>
      <c r="U15" s="126"/>
      <c r="V15" s="126"/>
      <c r="W15" s="126"/>
      <c r="X15" s="126"/>
      <c r="Y15" s="126"/>
      <c r="Z15" s="126"/>
      <c r="AA15" s="126"/>
      <c r="AB15" s="126"/>
    </row>
    <row r="16" spans="1:28" ht="19.5" customHeight="1">
      <c r="A16" s="126"/>
      <c r="B16" s="234"/>
      <c r="C16" s="235"/>
      <c r="D16" s="236" t="s">
        <v>526</v>
      </c>
      <c r="E16" s="237">
        <v>54701452102</v>
      </c>
      <c r="F16" s="237">
        <v>0</v>
      </c>
      <c r="G16" s="237">
        <v>0</v>
      </c>
      <c r="H16" s="237">
        <v>54701452102</v>
      </c>
      <c r="I16" s="237">
        <v>3364261373</v>
      </c>
      <c r="J16" s="237">
        <v>3364261373</v>
      </c>
      <c r="K16" s="238">
        <v>6.1502230000000004</v>
      </c>
      <c r="L16" s="237">
        <v>51337190729</v>
      </c>
      <c r="M16" s="224"/>
      <c r="N16" s="126"/>
      <c r="O16" s="126"/>
      <c r="P16" s="126"/>
      <c r="Q16" s="126"/>
      <c r="R16" s="126"/>
      <c r="S16" s="126"/>
      <c r="T16" s="126"/>
      <c r="U16" s="126"/>
      <c r="V16" s="126"/>
      <c r="W16" s="126"/>
      <c r="X16" s="126"/>
      <c r="Y16" s="126"/>
      <c r="Z16" s="126"/>
      <c r="AA16" s="126"/>
      <c r="AB16" s="126"/>
    </row>
    <row r="17" spans="1:28" ht="19.5" customHeight="1">
      <c r="A17" s="126"/>
      <c r="B17" s="234"/>
      <c r="C17" s="235"/>
      <c r="D17" s="236" t="s">
        <v>527</v>
      </c>
      <c r="E17" s="237">
        <v>24719198553</v>
      </c>
      <c r="F17" s="237">
        <v>0</v>
      </c>
      <c r="G17" s="237">
        <v>0</v>
      </c>
      <c r="H17" s="237">
        <v>24719198553</v>
      </c>
      <c r="I17" s="237">
        <v>3362583473</v>
      </c>
      <c r="J17" s="237">
        <v>3362583473</v>
      </c>
      <c r="K17" s="238">
        <v>13.603125</v>
      </c>
      <c r="L17" s="237">
        <v>21356615080</v>
      </c>
      <c r="M17" s="224"/>
      <c r="N17" s="126"/>
      <c r="O17" s="126"/>
      <c r="P17" s="126"/>
      <c r="Q17" s="126"/>
      <c r="R17" s="126"/>
      <c r="S17" s="126"/>
      <c r="T17" s="126"/>
      <c r="U17" s="126"/>
      <c r="V17" s="126"/>
      <c r="W17" s="126"/>
      <c r="X17" s="126"/>
      <c r="Y17" s="126"/>
      <c r="Z17" s="126"/>
      <c r="AA17" s="126"/>
      <c r="AB17" s="126"/>
    </row>
    <row r="18" spans="1:28" ht="19.5" customHeight="1">
      <c r="A18" s="126"/>
      <c r="B18" s="234"/>
      <c r="C18" s="235"/>
      <c r="D18" s="236" t="s">
        <v>528</v>
      </c>
      <c r="E18" s="237">
        <v>24719198553</v>
      </c>
      <c r="F18" s="237">
        <v>0</v>
      </c>
      <c r="G18" s="237">
        <v>0</v>
      </c>
      <c r="H18" s="237">
        <v>24719198553</v>
      </c>
      <c r="I18" s="237">
        <v>3362583473</v>
      </c>
      <c r="J18" s="237">
        <v>3362583473</v>
      </c>
      <c r="K18" s="238">
        <v>13.603125</v>
      </c>
      <c r="L18" s="237">
        <v>21356615080</v>
      </c>
      <c r="M18" s="224"/>
      <c r="N18" s="126"/>
      <c r="O18" s="126"/>
      <c r="P18" s="126"/>
      <c r="Q18" s="126"/>
      <c r="R18" s="126"/>
      <c r="S18" s="126"/>
      <c r="T18" s="126"/>
      <c r="U18" s="126"/>
      <c r="V18" s="126"/>
      <c r="W18" s="126"/>
      <c r="X18" s="126"/>
      <c r="Y18" s="126"/>
      <c r="Z18" s="126"/>
      <c r="AA18" s="126"/>
      <c r="AB18" s="126"/>
    </row>
    <row r="19" spans="1:28" ht="19.5" customHeight="1">
      <c r="A19" s="126"/>
      <c r="B19" s="234"/>
      <c r="C19" s="235"/>
      <c r="D19" s="236" t="s">
        <v>529</v>
      </c>
      <c r="E19" s="237">
        <v>22333198553</v>
      </c>
      <c r="F19" s="237">
        <v>0</v>
      </c>
      <c r="G19" s="237">
        <v>0</v>
      </c>
      <c r="H19" s="237">
        <v>22333198553</v>
      </c>
      <c r="I19" s="237">
        <v>2615619202</v>
      </c>
      <c r="J19" s="237">
        <v>2615619202</v>
      </c>
      <c r="K19" s="238">
        <v>11.711798</v>
      </c>
      <c r="L19" s="237">
        <v>19717579351</v>
      </c>
      <c r="M19" s="224"/>
      <c r="N19" s="126"/>
      <c r="O19" s="126"/>
      <c r="P19" s="126"/>
      <c r="Q19" s="126"/>
      <c r="R19" s="126"/>
      <c r="S19" s="126"/>
      <c r="T19" s="126"/>
      <c r="U19" s="126"/>
      <c r="V19" s="126"/>
      <c r="W19" s="126"/>
      <c r="X19" s="126"/>
      <c r="Y19" s="126"/>
      <c r="Z19" s="126"/>
      <c r="AA19" s="126"/>
      <c r="AB19" s="126"/>
    </row>
    <row r="20" spans="1:28" ht="19.5" customHeight="1">
      <c r="A20" s="126"/>
      <c r="B20" s="234"/>
      <c r="C20" s="235"/>
      <c r="D20" s="236" t="s">
        <v>530</v>
      </c>
      <c r="E20" s="237">
        <v>20000000000</v>
      </c>
      <c r="F20" s="237">
        <v>0</v>
      </c>
      <c r="G20" s="237">
        <v>0</v>
      </c>
      <c r="H20" s="237">
        <v>20000000000</v>
      </c>
      <c r="I20" s="237">
        <v>2380692482</v>
      </c>
      <c r="J20" s="237">
        <v>2380692482</v>
      </c>
      <c r="K20" s="238">
        <v>11.903461999999999</v>
      </c>
      <c r="L20" s="237">
        <v>17619307518</v>
      </c>
      <c r="M20" s="224"/>
      <c r="N20" s="126"/>
      <c r="O20" s="126"/>
      <c r="P20" s="126"/>
      <c r="Q20" s="126"/>
      <c r="R20" s="126"/>
      <c r="S20" s="126"/>
      <c r="T20" s="126"/>
      <c r="U20" s="126"/>
      <c r="V20" s="126"/>
      <c r="W20" s="126"/>
      <c r="X20" s="126"/>
      <c r="Y20" s="126"/>
      <c r="Z20" s="126"/>
      <c r="AA20" s="126"/>
      <c r="AB20" s="126"/>
    </row>
    <row r="21" spans="1:28" ht="19.5" customHeight="1">
      <c r="A21" s="126"/>
      <c r="B21" s="234"/>
      <c r="C21" s="235"/>
      <c r="D21" s="236" t="s">
        <v>531</v>
      </c>
      <c r="E21" s="237">
        <v>769000000</v>
      </c>
      <c r="F21" s="237">
        <v>0</v>
      </c>
      <c r="G21" s="237">
        <v>0</v>
      </c>
      <c r="H21" s="237">
        <v>769000000</v>
      </c>
      <c r="I21" s="237">
        <v>128741007</v>
      </c>
      <c r="J21" s="237">
        <v>128741007</v>
      </c>
      <c r="K21" s="238">
        <v>16.741353</v>
      </c>
      <c r="L21" s="237">
        <v>640258993</v>
      </c>
      <c r="M21" s="224"/>
      <c r="N21" s="126"/>
      <c r="O21" s="126"/>
      <c r="P21" s="126"/>
      <c r="Q21" s="126"/>
      <c r="R21" s="126"/>
      <c r="S21" s="126"/>
      <c r="T21" s="126"/>
      <c r="U21" s="126"/>
      <c r="V21" s="126"/>
      <c r="W21" s="126"/>
      <c r="X21" s="126"/>
      <c r="Y21" s="126"/>
      <c r="Z21" s="126"/>
      <c r="AA21" s="126"/>
      <c r="AB21" s="126"/>
    </row>
    <row r="22" spans="1:28" ht="19.5" customHeight="1">
      <c r="A22" s="126"/>
      <c r="B22" s="234"/>
      <c r="C22" s="235"/>
      <c r="D22" s="236" t="s">
        <v>532</v>
      </c>
      <c r="E22" s="237">
        <v>58101725</v>
      </c>
      <c r="F22" s="237">
        <v>0</v>
      </c>
      <c r="G22" s="237">
        <v>0</v>
      </c>
      <c r="H22" s="237">
        <v>58101725</v>
      </c>
      <c r="I22" s="237">
        <v>0</v>
      </c>
      <c r="J22" s="237">
        <v>0</v>
      </c>
      <c r="K22" s="238">
        <v>0</v>
      </c>
      <c r="L22" s="237">
        <v>58101725</v>
      </c>
      <c r="M22" s="224"/>
      <c r="N22" s="126"/>
      <c r="O22" s="126"/>
      <c r="P22" s="126"/>
      <c r="Q22" s="126"/>
      <c r="R22" s="126"/>
      <c r="S22" s="126"/>
      <c r="T22" s="126"/>
      <c r="U22" s="126"/>
      <c r="V22" s="126"/>
      <c r="W22" s="126"/>
      <c r="X22" s="126"/>
      <c r="Y22" s="126"/>
      <c r="Z22" s="126"/>
      <c r="AA22" s="126"/>
      <c r="AB22" s="126"/>
    </row>
    <row r="23" spans="1:28" ht="19.5" customHeight="1">
      <c r="A23" s="126"/>
      <c r="B23" s="234"/>
      <c r="C23" s="235"/>
      <c r="D23" s="236" t="s">
        <v>533</v>
      </c>
      <c r="E23" s="237">
        <v>150000000</v>
      </c>
      <c r="F23" s="237">
        <v>0</v>
      </c>
      <c r="G23" s="237">
        <v>0</v>
      </c>
      <c r="H23" s="237">
        <v>150000000</v>
      </c>
      <c r="I23" s="237">
        <v>14486942</v>
      </c>
      <c r="J23" s="237">
        <v>14486942</v>
      </c>
      <c r="K23" s="238">
        <v>9.6579610000000002</v>
      </c>
      <c r="L23" s="237">
        <v>135513058</v>
      </c>
      <c r="M23" s="224"/>
      <c r="N23" s="126"/>
      <c r="O23" s="126"/>
      <c r="P23" s="126"/>
      <c r="Q23" s="126"/>
      <c r="R23" s="126"/>
      <c r="S23" s="126"/>
      <c r="T23" s="126"/>
      <c r="U23" s="126"/>
      <c r="V23" s="126"/>
      <c r="W23" s="126"/>
      <c r="X23" s="126"/>
      <c r="Y23" s="126"/>
      <c r="Z23" s="126"/>
      <c r="AA23" s="126"/>
      <c r="AB23" s="126"/>
    </row>
    <row r="24" spans="1:28" ht="19.5" customHeight="1">
      <c r="A24" s="126"/>
      <c r="B24" s="234"/>
      <c r="C24" s="235"/>
      <c r="D24" s="236" t="s">
        <v>534</v>
      </c>
      <c r="E24" s="237">
        <v>2200000</v>
      </c>
      <c r="F24" s="237">
        <v>0</v>
      </c>
      <c r="G24" s="237">
        <v>0</v>
      </c>
      <c r="H24" s="237">
        <v>2200000</v>
      </c>
      <c r="I24" s="237">
        <v>0</v>
      </c>
      <c r="J24" s="237">
        <v>0</v>
      </c>
      <c r="K24" s="238">
        <v>0</v>
      </c>
      <c r="L24" s="237">
        <v>2200000</v>
      </c>
      <c r="M24" s="224"/>
      <c r="N24" s="126"/>
      <c r="O24" s="126"/>
      <c r="P24" s="126"/>
      <c r="Q24" s="126"/>
      <c r="R24" s="126"/>
      <c r="S24" s="126"/>
      <c r="T24" s="126"/>
      <c r="U24" s="126"/>
      <c r="V24" s="126"/>
      <c r="W24" s="126"/>
      <c r="X24" s="126"/>
      <c r="Y24" s="126"/>
      <c r="Z24" s="126"/>
      <c r="AA24" s="126"/>
      <c r="AB24" s="126"/>
    </row>
    <row r="25" spans="1:28" ht="19.5" customHeight="1">
      <c r="A25" s="126"/>
      <c r="B25" s="234"/>
      <c r="C25" s="235"/>
      <c r="D25" s="236" t="s">
        <v>535</v>
      </c>
      <c r="E25" s="237">
        <v>1</v>
      </c>
      <c r="F25" s="237">
        <v>0</v>
      </c>
      <c r="G25" s="237">
        <v>0</v>
      </c>
      <c r="H25" s="237">
        <v>1</v>
      </c>
      <c r="I25" s="237">
        <v>0</v>
      </c>
      <c r="J25" s="237">
        <v>0</v>
      </c>
      <c r="K25" s="238">
        <v>0</v>
      </c>
      <c r="L25" s="237">
        <v>1</v>
      </c>
      <c r="M25" s="224"/>
      <c r="N25" s="126"/>
      <c r="O25" s="126"/>
      <c r="P25" s="126"/>
      <c r="Q25" s="126"/>
      <c r="R25" s="126"/>
      <c r="S25" s="126"/>
      <c r="T25" s="126"/>
      <c r="U25" s="126"/>
      <c r="V25" s="126"/>
      <c r="W25" s="126"/>
      <c r="X25" s="126"/>
      <c r="Y25" s="126"/>
      <c r="Z25" s="126"/>
      <c r="AA25" s="126"/>
      <c r="AB25" s="126"/>
    </row>
    <row r="26" spans="1:28" ht="19.5" customHeight="1">
      <c r="A26" s="126"/>
      <c r="B26" s="234"/>
      <c r="C26" s="235"/>
      <c r="D26" s="236" t="s">
        <v>536</v>
      </c>
      <c r="E26" s="237">
        <v>1035557441</v>
      </c>
      <c r="F26" s="237">
        <v>0</v>
      </c>
      <c r="G26" s="237">
        <v>0</v>
      </c>
      <c r="H26" s="237">
        <v>1035557441</v>
      </c>
      <c r="I26" s="237">
        <v>66286418</v>
      </c>
      <c r="J26" s="237">
        <v>66286418</v>
      </c>
      <c r="K26" s="238">
        <v>6.4010369999999996</v>
      </c>
      <c r="L26" s="237">
        <v>969271023</v>
      </c>
      <c r="M26" s="224"/>
      <c r="N26" s="126"/>
      <c r="O26" s="126"/>
      <c r="P26" s="126"/>
      <c r="Q26" s="126"/>
      <c r="R26" s="126"/>
      <c r="S26" s="126"/>
      <c r="T26" s="126"/>
      <c r="U26" s="126"/>
      <c r="V26" s="126"/>
      <c r="W26" s="126"/>
      <c r="X26" s="126"/>
      <c r="Y26" s="126"/>
      <c r="Z26" s="126"/>
      <c r="AA26" s="126"/>
      <c r="AB26" s="126"/>
    </row>
    <row r="27" spans="1:28" ht="19.5" customHeight="1">
      <c r="A27" s="126"/>
      <c r="B27" s="234"/>
      <c r="C27" s="235"/>
      <c r="D27" s="236" t="s">
        <v>537</v>
      </c>
      <c r="E27" s="237">
        <v>1</v>
      </c>
      <c r="F27" s="237">
        <v>0</v>
      </c>
      <c r="G27" s="237">
        <v>0</v>
      </c>
      <c r="H27" s="237">
        <v>1</v>
      </c>
      <c r="I27" s="237">
        <v>0</v>
      </c>
      <c r="J27" s="237">
        <v>0</v>
      </c>
      <c r="K27" s="238">
        <v>0</v>
      </c>
      <c r="L27" s="237">
        <v>1</v>
      </c>
      <c r="M27" s="224"/>
      <c r="N27" s="126"/>
      <c r="O27" s="126"/>
      <c r="P27" s="126"/>
      <c r="Q27" s="126"/>
      <c r="R27" s="126"/>
      <c r="S27" s="126"/>
      <c r="T27" s="126"/>
      <c r="U27" s="126"/>
      <c r="V27" s="126"/>
      <c r="W27" s="126"/>
      <c r="X27" s="126"/>
      <c r="Y27" s="126"/>
      <c r="Z27" s="126"/>
      <c r="AA27" s="126"/>
      <c r="AB27" s="126"/>
    </row>
    <row r="28" spans="1:28" ht="19.5" customHeight="1">
      <c r="A28" s="126"/>
      <c r="B28" s="234"/>
      <c r="C28" s="235"/>
      <c r="D28" s="236" t="s">
        <v>538</v>
      </c>
      <c r="E28" s="237">
        <v>1</v>
      </c>
      <c r="F28" s="237">
        <v>0</v>
      </c>
      <c r="G28" s="237">
        <v>0</v>
      </c>
      <c r="H28" s="237">
        <v>1</v>
      </c>
      <c r="I28" s="237">
        <v>0</v>
      </c>
      <c r="J28" s="237">
        <v>0</v>
      </c>
      <c r="K28" s="238">
        <v>0</v>
      </c>
      <c r="L28" s="237">
        <v>1</v>
      </c>
      <c r="M28" s="224"/>
      <c r="N28" s="126"/>
      <c r="O28" s="126"/>
      <c r="P28" s="126"/>
      <c r="Q28" s="126"/>
      <c r="R28" s="126"/>
      <c r="S28" s="126"/>
      <c r="T28" s="126"/>
      <c r="U28" s="126"/>
      <c r="V28" s="126"/>
      <c r="W28" s="126"/>
      <c r="X28" s="126"/>
      <c r="Y28" s="126"/>
      <c r="Z28" s="126"/>
      <c r="AA28" s="126"/>
      <c r="AB28" s="126"/>
    </row>
    <row r="29" spans="1:28" ht="19.5" customHeight="1">
      <c r="A29" s="126"/>
      <c r="B29" s="234"/>
      <c r="C29" s="235"/>
      <c r="D29" s="236" t="s">
        <v>539</v>
      </c>
      <c r="E29" s="237">
        <v>100000000</v>
      </c>
      <c r="F29" s="237">
        <v>0</v>
      </c>
      <c r="G29" s="237">
        <v>0</v>
      </c>
      <c r="H29" s="237">
        <v>100000000</v>
      </c>
      <c r="I29" s="237">
        <v>8427801</v>
      </c>
      <c r="J29" s="237">
        <v>8427801</v>
      </c>
      <c r="K29" s="238">
        <v>8.4278010000000005</v>
      </c>
      <c r="L29" s="237">
        <v>91572199</v>
      </c>
      <c r="M29" s="224"/>
      <c r="N29" s="126"/>
      <c r="O29" s="126"/>
      <c r="P29" s="126"/>
      <c r="Q29" s="126"/>
      <c r="R29" s="126"/>
      <c r="S29" s="126"/>
      <c r="T29" s="126"/>
      <c r="U29" s="126"/>
      <c r="V29" s="126"/>
      <c r="W29" s="126"/>
      <c r="X29" s="126"/>
      <c r="Y29" s="126"/>
      <c r="Z29" s="126"/>
      <c r="AA29" s="126"/>
      <c r="AB29" s="126"/>
    </row>
    <row r="30" spans="1:28" ht="19.5" customHeight="1">
      <c r="A30" s="126"/>
      <c r="B30" s="234"/>
      <c r="C30" s="235"/>
      <c r="D30" s="236" t="s">
        <v>540</v>
      </c>
      <c r="E30" s="237">
        <v>2000000</v>
      </c>
      <c r="F30" s="237">
        <v>0</v>
      </c>
      <c r="G30" s="237">
        <v>0</v>
      </c>
      <c r="H30" s="237">
        <v>2000000</v>
      </c>
      <c r="I30" s="237">
        <v>0</v>
      </c>
      <c r="J30" s="237">
        <v>0</v>
      </c>
      <c r="K30" s="238">
        <v>0</v>
      </c>
      <c r="L30" s="237">
        <v>2000000</v>
      </c>
      <c r="M30" s="224"/>
      <c r="N30" s="126"/>
      <c r="O30" s="126"/>
      <c r="P30" s="126"/>
      <c r="Q30" s="126"/>
      <c r="R30" s="126"/>
      <c r="S30" s="126"/>
      <c r="T30" s="126"/>
      <c r="U30" s="126"/>
      <c r="V30" s="126"/>
      <c r="W30" s="126"/>
      <c r="X30" s="126"/>
      <c r="Y30" s="126"/>
      <c r="Z30" s="126"/>
      <c r="AA30" s="126"/>
      <c r="AB30" s="126"/>
    </row>
    <row r="31" spans="1:28" ht="19.5" customHeight="1">
      <c r="A31" s="126"/>
      <c r="B31" s="234"/>
      <c r="C31" s="235"/>
      <c r="D31" s="236" t="s">
        <v>541</v>
      </c>
      <c r="E31" s="237">
        <v>1</v>
      </c>
      <c r="F31" s="237">
        <v>0</v>
      </c>
      <c r="G31" s="237">
        <v>0</v>
      </c>
      <c r="H31" s="237">
        <v>1</v>
      </c>
      <c r="I31" s="237">
        <v>0</v>
      </c>
      <c r="J31" s="237">
        <v>0</v>
      </c>
      <c r="K31" s="238">
        <v>0</v>
      </c>
      <c r="L31" s="237">
        <v>1</v>
      </c>
      <c r="M31" s="224"/>
      <c r="N31" s="126"/>
      <c r="O31" s="126"/>
      <c r="P31" s="126"/>
      <c r="Q31" s="126"/>
      <c r="R31" s="126"/>
      <c r="S31" s="126"/>
      <c r="T31" s="126"/>
      <c r="U31" s="126"/>
      <c r="V31" s="126"/>
      <c r="W31" s="126"/>
      <c r="X31" s="126"/>
      <c r="Y31" s="126"/>
      <c r="Z31" s="126"/>
      <c r="AA31" s="126"/>
      <c r="AB31" s="126"/>
    </row>
    <row r="32" spans="1:28" ht="19.5" customHeight="1">
      <c r="A32" s="126"/>
      <c r="B32" s="234"/>
      <c r="C32" s="235"/>
      <c r="D32" s="236" t="s">
        <v>542</v>
      </c>
      <c r="E32" s="237">
        <v>150000000</v>
      </c>
      <c r="F32" s="237">
        <v>0</v>
      </c>
      <c r="G32" s="237">
        <v>0</v>
      </c>
      <c r="H32" s="237">
        <v>150000000</v>
      </c>
      <c r="I32" s="237">
        <v>8480860</v>
      </c>
      <c r="J32" s="237">
        <v>8480860</v>
      </c>
      <c r="K32" s="238">
        <v>5.6539070000000002</v>
      </c>
      <c r="L32" s="237">
        <v>141519140</v>
      </c>
      <c r="M32" s="224"/>
      <c r="N32" s="126"/>
      <c r="O32" s="126"/>
      <c r="P32" s="126"/>
      <c r="Q32" s="126"/>
      <c r="R32" s="126"/>
      <c r="S32" s="126"/>
      <c r="T32" s="126"/>
      <c r="U32" s="126"/>
      <c r="V32" s="126"/>
      <c r="W32" s="126"/>
      <c r="X32" s="126"/>
      <c r="Y32" s="126"/>
      <c r="Z32" s="126"/>
      <c r="AA32" s="126"/>
      <c r="AB32" s="126"/>
    </row>
    <row r="33" spans="1:28" ht="19.5" customHeight="1">
      <c r="A33" s="126"/>
      <c r="B33" s="234"/>
      <c r="C33" s="235"/>
      <c r="D33" s="236" t="s">
        <v>543</v>
      </c>
      <c r="E33" s="237">
        <v>3500000</v>
      </c>
      <c r="F33" s="237">
        <v>0</v>
      </c>
      <c r="G33" s="237">
        <v>0</v>
      </c>
      <c r="H33" s="237">
        <v>3500000</v>
      </c>
      <c r="I33" s="237">
        <v>1072754</v>
      </c>
      <c r="J33" s="237">
        <v>1072754</v>
      </c>
      <c r="K33" s="238">
        <v>30.650113999999999</v>
      </c>
      <c r="L33" s="237">
        <v>2427246</v>
      </c>
      <c r="M33" s="224"/>
      <c r="N33" s="126"/>
      <c r="O33" s="126"/>
      <c r="P33" s="126"/>
      <c r="Q33" s="126"/>
      <c r="R33" s="126"/>
      <c r="S33" s="126"/>
      <c r="T33" s="126"/>
      <c r="U33" s="126"/>
      <c r="V33" s="126"/>
      <c r="W33" s="126"/>
      <c r="X33" s="126"/>
      <c r="Y33" s="126"/>
      <c r="Z33" s="126"/>
      <c r="AA33" s="126"/>
      <c r="AB33" s="126"/>
    </row>
    <row r="34" spans="1:28" ht="19.5" customHeight="1">
      <c r="A34" s="126"/>
      <c r="B34" s="234"/>
      <c r="C34" s="235"/>
      <c r="D34" s="236" t="s">
        <v>544</v>
      </c>
      <c r="E34" s="237">
        <v>100000</v>
      </c>
      <c r="F34" s="237">
        <v>0</v>
      </c>
      <c r="G34" s="237">
        <v>0</v>
      </c>
      <c r="H34" s="237">
        <v>100000</v>
      </c>
      <c r="I34" s="237">
        <v>0</v>
      </c>
      <c r="J34" s="237">
        <v>0</v>
      </c>
      <c r="K34" s="238">
        <v>0</v>
      </c>
      <c r="L34" s="237">
        <v>100000</v>
      </c>
      <c r="M34" s="224"/>
      <c r="N34" s="126"/>
      <c r="O34" s="126"/>
      <c r="P34" s="126"/>
      <c r="Q34" s="126"/>
      <c r="R34" s="126"/>
      <c r="S34" s="126"/>
      <c r="T34" s="126"/>
      <c r="U34" s="126"/>
      <c r="V34" s="126"/>
      <c r="W34" s="126"/>
      <c r="X34" s="126"/>
      <c r="Y34" s="126"/>
      <c r="Z34" s="126"/>
      <c r="AA34" s="126"/>
      <c r="AB34" s="126"/>
    </row>
    <row r="35" spans="1:28" ht="19.5" customHeight="1">
      <c r="A35" s="126"/>
      <c r="B35" s="234"/>
      <c r="C35" s="235"/>
      <c r="D35" s="236" t="s">
        <v>545</v>
      </c>
      <c r="E35" s="237">
        <v>1</v>
      </c>
      <c r="F35" s="237">
        <v>0</v>
      </c>
      <c r="G35" s="237">
        <v>0</v>
      </c>
      <c r="H35" s="237">
        <v>1</v>
      </c>
      <c r="I35" s="237">
        <v>0</v>
      </c>
      <c r="J35" s="237">
        <v>0</v>
      </c>
      <c r="K35" s="238">
        <v>0</v>
      </c>
      <c r="L35" s="237">
        <v>1</v>
      </c>
      <c r="M35" s="224"/>
      <c r="N35" s="126"/>
      <c r="O35" s="126"/>
      <c r="P35" s="126"/>
      <c r="Q35" s="126"/>
      <c r="R35" s="126"/>
      <c r="S35" s="126"/>
      <c r="T35" s="126"/>
      <c r="U35" s="126"/>
      <c r="V35" s="126"/>
      <c r="W35" s="126"/>
      <c r="X35" s="126"/>
      <c r="Y35" s="126"/>
      <c r="Z35" s="126"/>
      <c r="AA35" s="126"/>
      <c r="AB35" s="126"/>
    </row>
    <row r="36" spans="1:28" ht="19.5" customHeight="1">
      <c r="A36" s="126"/>
      <c r="B36" s="234"/>
      <c r="C36" s="235"/>
      <c r="D36" s="236" t="s">
        <v>546</v>
      </c>
      <c r="E36" s="237">
        <v>1</v>
      </c>
      <c r="F36" s="237">
        <v>0</v>
      </c>
      <c r="G36" s="237">
        <v>0</v>
      </c>
      <c r="H36" s="237">
        <v>1</v>
      </c>
      <c r="I36" s="237">
        <v>0</v>
      </c>
      <c r="J36" s="237">
        <v>0</v>
      </c>
      <c r="K36" s="238">
        <v>0</v>
      </c>
      <c r="L36" s="237">
        <v>1</v>
      </c>
      <c r="M36" s="224"/>
      <c r="N36" s="126"/>
      <c r="O36" s="126"/>
      <c r="P36" s="126"/>
      <c r="Q36" s="126"/>
      <c r="R36" s="126"/>
      <c r="S36" s="126"/>
      <c r="T36" s="126"/>
      <c r="U36" s="126"/>
      <c r="V36" s="126"/>
      <c r="W36" s="126"/>
      <c r="X36" s="126"/>
      <c r="Y36" s="126"/>
      <c r="Z36" s="126"/>
      <c r="AA36" s="126"/>
      <c r="AB36" s="126"/>
    </row>
    <row r="37" spans="1:28" ht="19.5" customHeight="1">
      <c r="A37" s="126"/>
      <c r="B37" s="234"/>
      <c r="C37" s="235"/>
      <c r="D37" s="236" t="s">
        <v>547</v>
      </c>
      <c r="E37" s="237">
        <v>1</v>
      </c>
      <c r="F37" s="237">
        <v>0</v>
      </c>
      <c r="G37" s="237">
        <v>0</v>
      </c>
      <c r="H37" s="237">
        <v>1</v>
      </c>
      <c r="I37" s="237">
        <v>0</v>
      </c>
      <c r="J37" s="237">
        <v>0</v>
      </c>
      <c r="K37" s="238">
        <v>0</v>
      </c>
      <c r="L37" s="237">
        <v>1</v>
      </c>
      <c r="M37" s="224"/>
      <c r="N37" s="126"/>
      <c r="O37" s="126"/>
      <c r="P37" s="126"/>
      <c r="Q37" s="126"/>
      <c r="R37" s="126"/>
      <c r="S37" s="126"/>
      <c r="T37" s="126"/>
      <c r="U37" s="126"/>
      <c r="V37" s="126"/>
      <c r="W37" s="126"/>
      <c r="X37" s="126"/>
      <c r="Y37" s="126"/>
      <c r="Z37" s="126"/>
      <c r="AA37" s="126"/>
      <c r="AB37" s="126"/>
    </row>
    <row r="38" spans="1:28" ht="19.5" customHeight="1">
      <c r="A38" s="126"/>
      <c r="B38" s="234"/>
      <c r="C38" s="235"/>
      <c r="D38" s="236" t="s">
        <v>548</v>
      </c>
      <c r="E38" s="237">
        <v>1</v>
      </c>
      <c r="F38" s="237">
        <v>0</v>
      </c>
      <c r="G38" s="237">
        <v>0</v>
      </c>
      <c r="H38" s="237">
        <v>1</v>
      </c>
      <c r="I38" s="237">
        <v>0</v>
      </c>
      <c r="J38" s="237">
        <v>0</v>
      </c>
      <c r="K38" s="238">
        <v>0</v>
      </c>
      <c r="L38" s="237">
        <v>1</v>
      </c>
      <c r="M38" s="224"/>
      <c r="N38" s="126"/>
      <c r="O38" s="126"/>
      <c r="P38" s="126"/>
      <c r="Q38" s="126"/>
      <c r="R38" s="126"/>
      <c r="S38" s="126"/>
      <c r="T38" s="126"/>
      <c r="U38" s="126"/>
      <c r="V38" s="126"/>
      <c r="W38" s="126"/>
      <c r="X38" s="126"/>
      <c r="Y38" s="126"/>
      <c r="Z38" s="126"/>
      <c r="AA38" s="126"/>
      <c r="AB38" s="126"/>
    </row>
    <row r="39" spans="1:28" ht="19.5" customHeight="1">
      <c r="A39" s="126"/>
      <c r="B39" s="234"/>
      <c r="C39" s="235"/>
      <c r="D39" s="236" t="s">
        <v>549</v>
      </c>
      <c r="E39" s="237">
        <v>1</v>
      </c>
      <c r="F39" s="237">
        <v>0</v>
      </c>
      <c r="G39" s="237">
        <v>0</v>
      </c>
      <c r="H39" s="237">
        <v>1</v>
      </c>
      <c r="I39" s="237">
        <v>0</v>
      </c>
      <c r="J39" s="237">
        <v>0</v>
      </c>
      <c r="K39" s="238">
        <v>0</v>
      </c>
      <c r="L39" s="237">
        <v>1</v>
      </c>
      <c r="M39" s="224"/>
      <c r="N39" s="126"/>
      <c r="O39" s="126"/>
      <c r="P39" s="126"/>
      <c r="Q39" s="126"/>
      <c r="R39" s="126"/>
      <c r="S39" s="126"/>
      <c r="T39" s="126"/>
      <c r="U39" s="126"/>
      <c r="V39" s="126"/>
      <c r="W39" s="126"/>
      <c r="X39" s="126"/>
      <c r="Y39" s="126"/>
      <c r="Z39" s="126"/>
      <c r="AA39" s="126"/>
      <c r="AB39" s="126"/>
    </row>
    <row r="40" spans="1:28" ht="19.5" customHeight="1">
      <c r="A40" s="126"/>
      <c r="B40" s="234"/>
      <c r="C40" s="235"/>
      <c r="D40" s="236" t="s">
        <v>550</v>
      </c>
      <c r="E40" s="237">
        <v>1</v>
      </c>
      <c r="F40" s="237">
        <v>0</v>
      </c>
      <c r="G40" s="237">
        <v>0</v>
      </c>
      <c r="H40" s="237">
        <v>1</v>
      </c>
      <c r="I40" s="237">
        <v>0</v>
      </c>
      <c r="J40" s="237">
        <v>0</v>
      </c>
      <c r="K40" s="238">
        <v>0</v>
      </c>
      <c r="L40" s="237">
        <v>1</v>
      </c>
      <c r="M40" s="224"/>
      <c r="N40" s="126"/>
      <c r="O40" s="126"/>
      <c r="P40" s="126"/>
      <c r="Q40" s="126"/>
      <c r="R40" s="126"/>
      <c r="S40" s="126"/>
      <c r="T40" s="126"/>
      <c r="U40" s="126"/>
      <c r="V40" s="126"/>
      <c r="W40" s="126"/>
      <c r="X40" s="126"/>
      <c r="Y40" s="126"/>
      <c r="Z40" s="126"/>
      <c r="AA40" s="126"/>
      <c r="AB40" s="126"/>
    </row>
    <row r="41" spans="1:28" ht="19.5" customHeight="1">
      <c r="A41" s="126"/>
      <c r="B41" s="234"/>
      <c r="C41" s="235"/>
      <c r="D41" s="236" t="s">
        <v>551</v>
      </c>
      <c r="E41" s="237">
        <v>1</v>
      </c>
      <c r="F41" s="237">
        <v>0</v>
      </c>
      <c r="G41" s="237">
        <v>0</v>
      </c>
      <c r="H41" s="237">
        <v>1</v>
      </c>
      <c r="I41" s="237">
        <v>0</v>
      </c>
      <c r="J41" s="237">
        <v>0</v>
      </c>
      <c r="K41" s="238">
        <v>0</v>
      </c>
      <c r="L41" s="237">
        <v>1</v>
      </c>
      <c r="M41" s="224"/>
      <c r="N41" s="126"/>
      <c r="O41" s="126"/>
      <c r="P41" s="126"/>
      <c r="Q41" s="126"/>
      <c r="R41" s="126"/>
      <c r="S41" s="126"/>
      <c r="T41" s="126"/>
      <c r="U41" s="126"/>
      <c r="V41" s="126"/>
      <c r="W41" s="126"/>
      <c r="X41" s="126"/>
      <c r="Y41" s="126"/>
      <c r="Z41" s="126"/>
      <c r="AA41" s="126"/>
      <c r="AB41" s="126"/>
    </row>
    <row r="42" spans="1:28" ht="19.5" customHeight="1">
      <c r="A42" s="126"/>
      <c r="B42" s="234"/>
      <c r="C42" s="235"/>
      <c r="D42" s="236" t="s">
        <v>552</v>
      </c>
      <c r="E42" s="237">
        <v>1</v>
      </c>
      <c r="F42" s="237">
        <v>0</v>
      </c>
      <c r="G42" s="237">
        <v>0</v>
      </c>
      <c r="H42" s="237">
        <v>1</v>
      </c>
      <c r="I42" s="237">
        <v>0</v>
      </c>
      <c r="J42" s="237">
        <v>0</v>
      </c>
      <c r="K42" s="238">
        <v>0</v>
      </c>
      <c r="L42" s="237">
        <v>1</v>
      </c>
      <c r="M42" s="224"/>
      <c r="N42" s="126"/>
      <c r="O42" s="126"/>
      <c r="P42" s="126"/>
      <c r="Q42" s="126"/>
      <c r="R42" s="126"/>
      <c r="S42" s="126"/>
      <c r="T42" s="126"/>
      <c r="U42" s="126"/>
      <c r="V42" s="126"/>
      <c r="W42" s="126"/>
      <c r="X42" s="126"/>
      <c r="Y42" s="126"/>
      <c r="Z42" s="126"/>
      <c r="AA42" s="126"/>
      <c r="AB42" s="126"/>
    </row>
    <row r="43" spans="1:28" ht="19.5" customHeight="1">
      <c r="A43" s="126"/>
      <c r="B43" s="234"/>
      <c r="C43" s="235"/>
      <c r="D43" s="236" t="s">
        <v>553</v>
      </c>
      <c r="E43" s="237">
        <v>1</v>
      </c>
      <c r="F43" s="237">
        <v>0</v>
      </c>
      <c r="G43" s="237">
        <v>0</v>
      </c>
      <c r="H43" s="237">
        <v>1</v>
      </c>
      <c r="I43" s="237">
        <v>0</v>
      </c>
      <c r="J43" s="237">
        <v>0</v>
      </c>
      <c r="K43" s="238">
        <v>0</v>
      </c>
      <c r="L43" s="237">
        <v>1</v>
      </c>
      <c r="M43" s="224"/>
      <c r="N43" s="126"/>
      <c r="O43" s="126"/>
      <c r="P43" s="126"/>
      <c r="Q43" s="126"/>
      <c r="R43" s="126"/>
      <c r="S43" s="126"/>
      <c r="T43" s="126"/>
      <c r="U43" s="126"/>
      <c r="V43" s="126"/>
      <c r="W43" s="126"/>
      <c r="X43" s="126"/>
      <c r="Y43" s="126"/>
      <c r="Z43" s="126"/>
      <c r="AA43" s="126"/>
      <c r="AB43" s="126"/>
    </row>
    <row r="44" spans="1:28" ht="19.5" customHeight="1">
      <c r="A44" s="126"/>
      <c r="B44" s="234"/>
      <c r="C44" s="235"/>
      <c r="D44" s="236" t="s">
        <v>554</v>
      </c>
      <c r="E44" s="237">
        <v>1</v>
      </c>
      <c r="F44" s="237">
        <v>0</v>
      </c>
      <c r="G44" s="237">
        <v>0</v>
      </c>
      <c r="H44" s="237">
        <v>1</v>
      </c>
      <c r="I44" s="237">
        <v>0</v>
      </c>
      <c r="J44" s="237">
        <v>0</v>
      </c>
      <c r="K44" s="238">
        <v>0</v>
      </c>
      <c r="L44" s="237">
        <v>1</v>
      </c>
      <c r="M44" s="224"/>
      <c r="N44" s="126"/>
      <c r="O44" s="126"/>
      <c r="P44" s="126"/>
      <c r="Q44" s="126"/>
      <c r="R44" s="126"/>
      <c r="S44" s="126"/>
      <c r="T44" s="126"/>
      <c r="U44" s="126"/>
      <c r="V44" s="126"/>
      <c r="W44" s="126"/>
      <c r="X44" s="126"/>
      <c r="Y44" s="126"/>
      <c r="Z44" s="126"/>
      <c r="AA44" s="126"/>
      <c r="AB44" s="126"/>
    </row>
    <row r="45" spans="1:28" ht="19.5" customHeight="1">
      <c r="A45" s="126"/>
      <c r="B45" s="234"/>
      <c r="C45" s="235"/>
      <c r="D45" s="236" t="s">
        <v>555</v>
      </c>
      <c r="E45" s="237">
        <v>1</v>
      </c>
      <c r="F45" s="237">
        <v>0</v>
      </c>
      <c r="G45" s="237">
        <v>0</v>
      </c>
      <c r="H45" s="237">
        <v>1</v>
      </c>
      <c r="I45" s="237">
        <v>0</v>
      </c>
      <c r="J45" s="237">
        <v>0</v>
      </c>
      <c r="K45" s="238">
        <v>0</v>
      </c>
      <c r="L45" s="237">
        <v>1</v>
      </c>
      <c r="M45" s="224"/>
      <c r="N45" s="126"/>
      <c r="O45" s="126"/>
      <c r="P45" s="126"/>
      <c r="Q45" s="126"/>
      <c r="R45" s="126"/>
      <c r="S45" s="126"/>
      <c r="T45" s="126"/>
      <c r="U45" s="126"/>
      <c r="V45" s="126"/>
      <c r="W45" s="126"/>
      <c r="X45" s="126"/>
      <c r="Y45" s="126"/>
      <c r="Z45" s="126"/>
      <c r="AA45" s="126"/>
      <c r="AB45" s="126"/>
    </row>
    <row r="46" spans="1:28" ht="19.5" customHeight="1">
      <c r="A46" s="126"/>
      <c r="B46" s="234"/>
      <c r="C46" s="235"/>
      <c r="D46" s="236" t="s">
        <v>556</v>
      </c>
      <c r="E46" s="237">
        <v>1</v>
      </c>
      <c r="F46" s="237">
        <v>0</v>
      </c>
      <c r="G46" s="237">
        <v>0</v>
      </c>
      <c r="H46" s="237">
        <v>1</v>
      </c>
      <c r="I46" s="237">
        <v>0</v>
      </c>
      <c r="J46" s="237">
        <v>0</v>
      </c>
      <c r="K46" s="238">
        <v>0</v>
      </c>
      <c r="L46" s="237">
        <v>1</v>
      </c>
      <c r="M46" s="224"/>
      <c r="N46" s="126"/>
      <c r="O46" s="126"/>
      <c r="P46" s="126"/>
      <c r="Q46" s="126"/>
      <c r="R46" s="126"/>
      <c r="S46" s="126"/>
      <c r="T46" s="126"/>
      <c r="U46" s="126"/>
      <c r="V46" s="126"/>
      <c r="W46" s="126"/>
      <c r="X46" s="126"/>
      <c r="Y46" s="126"/>
      <c r="Z46" s="126"/>
      <c r="AA46" s="126"/>
      <c r="AB46" s="126"/>
    </row>
    <row r="47" spans="1:28" ht="19.5" customHeight="1">
      <c r="A47" s="126"/>
      <c r="B47" s="234"/>
      <c r="C47" s="235"/>
      <c r="D47" s="236" t="s">
        <v>557</v>
      </c>
      <c r="E47" s="237">
        <v>1</v>
      </c>
      <c r="F47" s="237">
        <v>0</v>
      </c>
      <c r="G47" s="237">
        <v>0</v>
      </c>
      <c r="H47" s="237">
        <v>1</v>
      </c>
      <c r="I47" s="237">
        <v>0</v>
      </c>
      <c r="J47" s="237">
        <v>0</v>
      </c>
      <c r="K47" s="238">
        <v>0</v>
      </c>
      <c r="L47" s="237">
        <v>1</v>
      </c>
      <c r="M47" s="224"/>
      <c r="N47" s="126"/>
      <c r="O47" s="126"/>
      <c r="P47" s="126"/>
      <c r="Q47" s="126"/>
      <c r="R47" s="126"/>
      <c r="S47" s="126"/>
      <c r="T47" s="126"/>
      <c r="U47" s="126"/>
      <c r="V47" s="126"/>
      <c r="W47" s="126"/>
      <c r="X47" s="126"/>
      <c r="Y47" s="126"/>
      <c r="Z47" s="126"/>
      <c r="AA47" s="126"/>
      <c r="AB47" s="126"/>
    </row>
    <row r="48" spans="1:28" ht="19.5" customHeight="1">
      <c r="A48" s="126"/>
      <c r="B48" s="234"/>
      <c r="C48" s="235"/>
      <c r="D48" s="236" t="s">
        <v>558</v>
      </c>
      <c r="E48" s="237">
        <v>1</v>
      </c>
      <c r="F48" s="237">
        <v>0</v>
      </c>
      <c r="G48" s="237">
        <v>0</v>
      </c>
      <c r="H48" s="237">
        <v>1</v>
      </c>
      <c r="I48" s="237">
        <v>0</v>
      </c>
      <c r="J48" s="237">
        <v>0</v>
      </c>
      <c r="K48" s="238">
        <v>0</v>
      </c>
      <c r="L48" s="237">
        <v>1</v>
      </c>
      <c r="M48" s="224"/>
      <c r="N48" s="126"/>
      <c r="O48" s="126"/>
      <c r="P48" s="126"/>
      <c r="Q48" s="126"/>
      <c r="R48" s="126"/>
      <c r="S48" s="126"/>
      <c r="T48" s="126"/>
      <c r="U48" s="126"/>
      <c r="V48" s="126"/>
      <c r="W48" s="126"/>
      <c r="X48" s="126"/>
      <c r="Y48" s="126"/>
      <c r="Z48" s="126"/>
      <c r="AA48" s="126"/>
      <c r="AB48" s="126"/>
    </row>
    <row r="49" spans="1:28" ht="19.5" customHeight="1">
      <c r="A49" s="126"/>
      <c r="B49" s="234"/>
      <c r="C49" s="235"/>
      <c r="D49" s="236" t="s">
        <v>559</v>
      </c>
      <c r="E49" s="237">
        <v>1</v>
      </c>
      <c r="F49" s="237">
        <v>0</v>
      </c>
      <c r="G49" s="237">
        <v>0</v>
      </c>
      <c r="H49" s="237">
        <v>1</v>
      </c>
      <c r="I49" s="237">
        <v>0</v>
      </c>
      <c r="J49" s="237">
        <v>0</v>
      </c>
      <c r="K49" s="238">
        <v>0</v>
      </c>
      <c r="L49" s="237">
        <v>1</v>
      </c>
      <c r="M49" s="224"/>
      <c r="N49" s="126"/>
      <c r="O49" s="126"/>
      <c r="P49" s="126"/>
      <c r="Q49" s="126"/>
      <c r="R49" s="126"/>
      <c r="S49" s="126"/>
      <c r="T49" s="126"/>
      <c r="U49" s="126"/>
      <c r="V49" s="126"/>
      <c r="W49" s="126"/>
      <c r="X49" s="126"/>
      <c r="Y49" s="126"/>
      <c r="Z49" s="126"/>
      <c r="AA49" s="126"/>
      <c r="AB49" s="126"/>
    </row>
    <row r="50" spans="1:28" ht="19.5" customHeight="1">
      <c r="A50" s="126"/>
      <c r="B50" s="234"/>
      <c r="C50" s="235"/>
      <c r="D50" s="236" t="s">
        <v>560</v>
      </c>
      <c r="E50" s="237">
        <v>1</v>
      </c>
      <c r="F50" s="237">
        <v>0</v>
      </c>
      <c r="G50" s="237">
        <v>0</v>
      </c>
      <c r="H50" s="237">
        <v>1</v>
      </c>
      <c r="I50" s="237">
        <v>0</v>
      </c>
      <c r="J50" s="237">
        <v>0</v>
      </c>
      <c r="K50" s="238">
        <v>0</v>
      </c>
      <c r="L50" s="237">
        <v>1</v>
      </c>
      <c r="M50" s="224"/>
      <c r="N50" s="126"/>
      <c r="O50" s="126"/>
      <c r="P50" s="126"/>
      <c r="Q50" s="126"/>
      <c r="R50" s="126"/>
      <c r="S50" s="126"/>
      <c r="T50" s="126"/>
      <c r="U50" s="126"/>
      <c r="V50" s="126"/>
      <c r="W50" s="126"/>
      <c r="X50" s="126"/>
      <c r="Y50" s="126"/>
      <c r="Z50" s="126"/>
      <c r="AA50" s="126"/>
      <c r="AB50" s="126"/>
    </row>
    <row r="51" spans="1:28" ht="19.5" customHeight="1">
      <c r="A51" s="126"/>
      <c r="B51" s="234"/>
      <c r="C51" s="235"/>
      <c r="D51" s="236" t="s">
        <v>561</v>
      </c>
      <c r="E51" s="237">
        <v>1</v>
      </c>
      <c r="F51" s="237">
        <v>0</v>
      </c>
      <c r="G51" s="237">
        <v>0</v>
      </c>
      <c r="H51" s="237">
        <v>1</v>
      </c>
      <c r="I51" s="237">
        <v>0</v>
      </c>
      <c r="J51" s="237">
        <v>0</v>
      </c>
      <c r="K51" s="238">
        <v>0</v>
      </c>
      <c r="L51" s="237">
        <v>1</v>
      </c>
      <c r="M51" s="224"/>
      <c r="N51" s="126"/>
      <c r="O51" s="126"/>
      <c r="P51" s="126"/>
      <c r="Q51" s="126"/>
      <c r="R51" s="126"/>
      <c r="S51" s="126"/>
      <c r="T51" s="126"/>
      <c r="U51" s="126"/>
      <c r="V51" s="126"/>
      <c r="W51" s="126"/>
      <c r="X51" s="126"/>
      <c r="Y51" s="126"/>
      <c r="Z51" s="126"/>
      <c r="AA51" s="126"/>
      <c r="AB51" s="126"/>
    </row>
    <row r="52" spans="1:28" ht="19.5" customHeight="1">
      <c r="A52" s="126"/>
      <c r="B52" s="234"/>
      <c r="C52" s="235"/>
      <c r="D52" s="236" t="s">
        <v>562</v>
      </c>
      <c r="E52" s="237">
        <v>1</v>
      </c>
      <c r="F52" s="237">
        <v>0</v>
      </c>
      <c r="G52" s="237">
        <v>0</v>
      </c>
      <c r="H52" s="237">
        <v>1</v>
      </c>
      <c r="I52" s="237">
        <v>0</v>
      </c>
      <c r="J52" s="237">
        <v>0</v>
      </c>
      <c r="K52" s="238">
        <v>0</v>
      </c>
      <c r="L52" s="237">
        <v>1</v>
      </c>
      <c r="M52" s="224"/>
      <c r="N52" s="126"/>
      <c r="O52" s="126"/>
      <c r="P52" s="126"/>
      <c r="Q52" s="126"/>
      <c r="R52" s="126"/>
      <c r="S52" s="126"/>
      <c r="T52" s="126"/>
      <c r="U52" s="126"/>
      <c r="V52" s="126"/>
      <c r="W52" s="126"/>
      <c r="X52" s="126"/>
      <c r="Y52" s="126"/>
      <c r="Z52" s="126"/>
      <c r="AA52" s="126"/>
      <c r="AB52" s="126"/>
    </row>
    <row r="53" spans="1:28" ht="19.5" customHeight="1">
      <c r="A53" s="126"/>
      <c r="B53" s="234"/>
      <c r="C53" s="235"/>
      <c r="D53" s="236" t="s">
        <v>563</v>
      </c>
      <c r="E53" s="237">
        <v>1</v>
      </c>
      <c r="F53" s="237">
        <v>0</v>
      </c>
      <c r="G53" s="237">
        <v>0</v>
      </c>
      <c r="H53" s="237">
        <v>1</v>
      </c>
      <c r="I53" s="237">
        <v>0</v>
      </c>
      <c r="J53" s="237">
        <v>0</v>
      </c>
      <c r="K53" s="238">
        <v>0</v>
      </c>
      <c r="L53" s="237">
        <v>1</v>
      </c>
      <c r="M53" s="224"/>
      <c r="N53" s="126"/>
      <c r="O53" s="126"/>
      <c r="P53" s="126"/>
      <c r="Q53" s="126"/>
      <c r="R53" s="126"/>
      <c r="S53" s="126"/>
      <c r="T53" s="126"/>
      <c r="U53" s="126"/>
      <c r="V53" s="126"/>
      <c r="W53" s="126"/>
      <c r="X53" s="126"/>
      <c r="Y53" s="126"/>
      <c r="Z53" s="126"/>
      <c r="AA53" s="126"/>
      <c r="AB53" s="126"/>
    </row>
    <row r="54" spans="1:28" ht="19.5" customHeight="1">
      <c r="A54" s="126"/>
      <c r="B54" s="234"/>
      <c r="C54" s="235"/>
      <c r="D54" s="236" t="s">
        <v>564</v>
      </c>
      <c r="E54" s="237">
        <v>1</v>
      </c>
      <c r="F54" s="237">
        <v>0</v>
      </c>
      <c r="G54" s="237">
        <v>0</v>
      </c>
      <c r="H54" s="237">
        <v>1</v>
      </c>
      <c r="I54" s="237">
        <v>0</v>
      </c>
      <c r="J54" s="237">
        <v>0</v>
      </c>
      <c r="K54" s="238">
        <v>0</v>
      </c>
      <c r="L54" s="237">
        <v>1</v>
      </c>
      <c r="M54" s="224"/>
      <c r="N54" s="126"/>
      <c r="O54" s="126"/>
      <c r="P54" s="126"/>
      <c r="Q54" s="126"/>
      <c r="R54" s="126"/>
      <c r="S54" s="126"/>
      <c r="T54" s="126"/>
      <c r="U54" s="126"/>
      <c r="V54" s="126"/>
      <c r="W54" s="126"/>
      <c r="X54" s="126"/>
      <c r="Y54" s="126"/>
      <c r="Z54" s="126"/>
      <c r="AA54" s="126"/>
      <c r="AB54" s="126"/>
    </row>
    <row r="55" spans="1:28" ht="19.5" customHeight="1">
      <c r="A55" s="126"/>
      <c r="B55" s="234"/>
      <c r="C55" s="235"/>
      <c r="D55" s="236" t="s">
        <v>565</v>
      </c>
      <c r="E55" s="237">
        <v>1</v>
      </c>
      <c r="F55" s="237">
        <v>0</v>
      </c>
      <c r="G55" s="237">
        <v>0</v>
      </c>
      <c r="H55" s="237">
        <v>1</v>
      </c>
      <c r="I55" s="237">
        <v>0</v>
      </c>
      <c r="J55" s="237">
        <v>0</v>
      </c>
      <c r="K55" s="238">
        <v>0</v>
      </c>
      <c r="L55" s="237">
        <v>1</v>
      </c>
      <c r="M55" s="224"/>
      <c r="N55" s="126"/>
      <c r="O55" s="126"/>
      <c r="P55" s="126"/>
      <c r="Q55" s="126"/>
      <c r="R55" s="126"/>
      <c r="S55" s="126"/>
      <c r="T55" s="126"/>
      <c r="U55" s="126"/>
      <c r="V55" s="126"/>
      <c r="W55" s="126"/>
      <c r="X55" s="126"/>
      <c r="Y55" s="126"/>
      <c r="Z55" s="126"/>
      <c r="AA55" s="126"/>
      <c r="AB55" s="126"/>
    </row>
    <row r="56" spans="1:28" ht="19.5" customHeight="1">
      <c r="A56" s="126"/>
      <c r="B56" s="234"/>
      <c r="C56" s="235"/>
      <c r="D56" s="236" t="s">
        <v>566</v>
      </c>
      <c r="E56" s="237">
        <v>1</v>
      </c>
      <c r="F56" s="237">
        <v>0</v>
      </c>
      <c r="G56" s="237">
        <v>0</v>
      </c>
      <c r="H56" s="237">
        <v>1</v>
      </c>
      <c r="I56" s="237">
        <v>0</v>
      </c>
      <c r="J56" s="237">
        <v>0</v>
      </c>
      <c r="K56" s="238">
        <v>0</v>
      </c>
      <c r="L56" s="237">
        <v>1</v>
      </c>
      <c r="M56" s="224"/>
      <c r="N56" s="126"/>
      <c r="O56" s="126"/>
      <c r="P56" s="126"/>
      <c r="Q56" s="126"/>
      <c r="R56" s="126"/>
      <c r="S56" s="126"/>
      <c r="T56" s="126"/>
      <c r="U56" s="126"/>
      <c r="V56" s="126"/>
      <c r="W56" s="126"/>
      <c r="X56" s="126"/>
      <c r="Y56" s="126"/>
      <c r="Z56" s="126"/>
      <c r="AA56" s="126"/>
      <c r="AB56" s="126"/>
    </row>
    <row r="57" spans="1:28" ht="19.5" customHeight="1">
      <c r="A57" s="126"/>
      <c r="B57" s="234"/>
      <c r="C57" s="235"/>
      <c r="D57" s="236" t="s">
        <v>567</v>
      </c>
      <c r="E57" s="237">
        <v>1</v>
      </c>
      <c r="F57" s="237">
        <v>0</v>
      </c>
      <c r="G57" s="237">
        <v>0</v>
      </c>
      <c r="H57" s="237">
        <v>1</v>
      </c>
      <c r="I57" s="237">
        <v>0</v>
      </c>
      <c r="J57" s="237">
        <v>0</v>
      </c>
      <c r="K57" s="238">
        <v>0</v>
      </c>
      <c r="L57" s="237">
        <v>1</v>
      </c>
      <c r="M57" s="224"/>
      <c r="N57" s="126"/>
      <c r="O57" s="126"/>
      <c r="P57" s="126"/>
      <c r="Q57" s="126"/>
      <c r="R57" s="126"/>
      <c r="S57" s="126"/>
      <c r="T57" s="126"/>
      <c r="U57" s="126"/>
      <c r="V57" s="126"/>
      <c r="W57" s="126"/>
      <c r="X57" s="126"/>
      <c r="Y57" s="126"/>
      <c r="Z57" s="126"/>
      <c r="AA57" s="126"/>
      <c r="AB57" s="126"/>
    </row>
    <row r="58" spans="1:28" ht="19.5" customHeight="1">
      <c r="A58" s="126"/>
      <c r="B58" s="234"/>
      <c r="C58" s="235"/>
      <c r="D58" s="236" t="s">
        <v>568</v>
      </c>
      <c r="E58" s="237">
        <v>1</v>
      </c>
      <c r="F58" s="237">
        <v>0</v>
      </c>
      <c r="G58" s="237">
        <v>0</v>
      </c>
      <c r="H58" s="237">
        <v>1</v>
      </c>
      <c r="I58" s="237">
        <v>0</v>
      </c>
      <c r="J58" s="237">
        <v>0</v>
      </c>
      <c r="K58" s="238">
        <v>0</v>
      </c>
      <c r="L58" s="237">
        <v>1</v>
      </c>
      <c r="M58" s="224"/>
      <c r="N58" s="126"/>
      <c r="O58" s="126"/>
      <c r="P58" s="126"/>
      <c r="Q58" s="126"/>
      <c r="R58" s="126"/>
      <c r="S58" s="126"/>
      <c r="T58" s="126"/>
      <c r="U58" s="126"/>
      <c r="V58" s="126"/>
      <c r="W58" s="126"/>
      <c r="X58" s="126"/>
      <c r="Y58" s="126"/>
      <c r="Z58" s="126"/>
      <c r="AA58" s="126"/>
      <c r="AB58" s="126"/>
    </row>
    <row r="59" spans="1:28" ht="19.5" customHeight="1">
      <c r="A59" s="126"/>
      <c r="B59" s="234"/>
      <c r="C59" s="235"/>
      <c r="D59" s="236" t="s">
        <v>569</v>
      </c>
      <c r="E59" s="237">
        <v>1</v>
      </c>
      <c r="F59" s="237">
        <v>0</v>
      </c>
      <c r="G59" s="237">
        <v>0</v>
      </c>
      <c r="H59" s="237">
        <v>1</v>
      </c>
      <c r="I59" s="237">
        <v>0</v>
      </c>
      <c r="J59" s="237">
        <v>0</v>
      </c>
      <c r="K59" s="238">
        <v>0</v>
      </c>
      <c r="L59" s="237">
        <v>1</v>
      </c>
      <c r="M59" s="224"/>
      <c r="N59" s="126"/>
      <c r="O59" s="126"/>
      <c r="P59" s="126"/>
      <c r="Q59" s="126"/>
      <c r="R59" s="126"/>
      <c r="S59" s="126"/>
      <c r="T59" s="126"/>
      <c r="U59" s="126"/>
      <c r="V59" s="126"/>
      <c r="W59" s="126"/>
      <c r="X59" s="126"/>
      <c r="Y59" s="126"/>
      <c r="Z59" s="126"/>
      <c r="AA59" s="126"/>
      <c r="AB59" s="126"/>
    </row>
    <row r="60" spans="1:28" ht="19.5" customHeight="1">
      <c r="A60" s="126"/>
      <c r="B60" s="234"/>
      <c r="C60" s="235"/>
      <c r="D60" s="236" t="s">
        <v>570</v>
      </c>
      <c r="E60" s="237">
        <v>1</v>
      </c>
      <c r="F60" s="237">
        <v>0</v>
      </c>
      <c r="G60" s="237">
        <v>0</v>
      </c>
      <c r="H60" s="237">
        <v>1</v>
      </c>
      <c r="I60" s="237">
        <v>0</v>
      </c>
      <c r="J60" s="237">
        <v>0</v>
      </c>
      <c r="K60" s="238">
        <v>0</v>
      </c>
      <c r="L60" s="237">
        <v>1</v>
      </c>
      <c r="M60" s="224"/>
      <c r="N60" s="126"/>
      <c r="O60" s="126"/>
      <c r="P60" s="126"/>
      <c r="Q60" s="126"/>
      <c r="R60" s="126"/>
      <c r="S60" s="126"/>
      <c r="T60" s="126"/>
      <c r="U60" s="126"/>
      <c r="V60" s="126"/>
      <c r="W60" s="126"/>
      <c r="X60" s="126"/>
      <c r="Y60" s="126"/>
      <c r="Z60" s="126"/>
      <c r="AA60" s="126"/>
      <c r="AB60" s="126"/>
    </row>
    <row r="61" spans="1:28" ht="19.5" customHeight="1">
      <c r="A61" s="126"/>
      <c r="B61" s="234"/>
      <c r="C61" s="235"/>
      <c r="D61" s="236" t="s">
        <v>571</v>
      </c>
      <c r="E61" s="237">
        <v>1</v>
      </c>
      <c r="F61" s="237">
        <v>0</v>
      </c>
      <c r="G61" s="237">
        <v>0</v>
      </c>
      <c r="H61" s="237">
        <v>1</v>
      </c>
      <c r="I61" s="237">
        <v>0</v>
      </c>
      <c r="J61" s="237">
        <v>0</v>
      </c>
      <c r="K61" s="238">
        <v>0</v>
      </c>
      <c r="L61" s="237">
        <v>1</v>
      </c>
      <c r="M61" s="224"/>
      <c r="N61" s="126"/>
      <c r="O61" s="126"/>
      <c r="P61" s="126"/>
      <c r="Q61" s="126"/>
      <c r="R61" s="126"/>
      <c r="S61" s="126"/>
      <c r="T61" s="126"/>
      <c r="U61" s="126"/>
      <c r="V61" s="126"/>
      <c r="W61" s="126"/>
      <c r="X61" s="126"/>
      <c r="Y61" s="126"/>
      <c r="Z61" s="126"/>
      <c r="AA61" s="126"/>
      <c r="AB61" s="126"/>
    </row>
    <row r="62" spans="1:28" ht="19.5" customHeight="1">
      <c r="A62" s="126"/>
      <c r="B62" s="234"/>
      <c r="C62" s="235"/>
      <c r="D62" s="236" t="s">
        <v>572</v>
      </c>
      <c r="E62" s="237">
        <v>1</v>
      </c>
      <c r="F62" s="237">
        <v>0</v>
      </c>
      <c r="G62" s="237">
        <v>0</v>
      </c>
      <c r="H62" s="237">
        <v>1</v>
      </c>
      <c r="I62" s="237">
        <v>0</v>
      </c>
      <c r="J62" s="237">
        <v>0</v>
      </c>
      <c r="K62" s="238">
        <v>0</v>
      </c>
      <c r="L62" s="237">
        <v>1</v>
      </c>
      <c r="M62" s="224"/>
      <c r="N62" s="126"/>
      <c r="O62" s="126"/>
      <c r="P62" s="126"/>
      <c r="Q62" s="126"/>
      <c r="R62" s="126"/>
      <c r="S62" s="126"/>
      <c r="T62" s="126"/>
      <c r="U62" s="126"/>
      <c r="V62" s="126"/>
      <c r="W62" s="126"/>
      <c r="X62" s="126"/>
      <c r="Y62" s="126"/>
      <c r="Z62" s="126"/>
      <c r="AA62" s="126"/>
      <c r="AB62" s="126"/>
    </row>
    <row r="63" spans="1:28" ht="19.5" customHeight="1">
      <c r="A63" s="126"/>
      <c r="B63" s="234"/>
      <c r="C63" s="235"/>
      <c r="D63" s="236" t="s">
        <v>573</v>
      </c>
      <c r="E63" s="237">
        <v>1</v>
      </c>
      <c r="F63" s="237">
        <v>0</v>
      </c>
      <c r="G63" s="237">
        <v>0</v>
      </c>
      <c r="H63" s="237">
        <v>1</v>
      </c>
      <c r="I63" s="237">
        <v>0</v>
      </c>
      <c r="J63" s="237">
        <v>0</v>
      </c>
      <c r="K63" s="238">
        <v>0</v>
      </c>
      <c r="L63" s="237">
        <v>1</v>
      </c>
      <c r="M63" s="224"/>
      <c r="N63" s="126"/>
      <c r="O63" s="126"/>
      <c r="P63" s="126"/>
      <c r="Q63" s="126"/>
      <c r="R63" s="126"/>
      <c r="S63" s="126"/>
      <c r="T63" s="126"/>
      <c r="U63" s="126"/>
      <c r="V63" s="126"/>
      <c r="W63" s="126"/>
      <c r="X63" s="126"/>
      <c r="Y63" s="126"/>
      <c r="Z63" s="126"/>
      <c r="AA63" s="126"/>
      <c r="AB63" s="126"/>
    </row>
    <row r="64" spans="1:28" ht="19.5" customHeight="1">
      <c r="A64" s="126"/>
      <c r="B64" s="234"/>
      <c r="C64" s="235"/>
      <c r="D64" s="236" t="s">
        <v>574</v>
      </c>
      <c r="E64" s="237">
        <v>1</v>
      </c>
      <c r="F64" s="237">
        <v>0</v>
      </c>
      <c r="G64" s="237">
        <v>0</v>
      </c>
      <c r="H64" s="237">
        <v>1</v>
      </c>
      <c r="I64" s="237">
        <v>0</v>
      </c>
      <c r="J64" s="237">
        <v>0</v>
      </c>
      <c r="K64" s="238">
        <v>0</v>
      </c>
      <c r="L64" s="237">
        <v>1</v>
      </c>
      <c r="M64" s="224"/>
      <c r="N64" s="126"/>
      <c r="O64" s="126"/>
      <c r="P64" s="126"/>
      <c r="Q64" s="126"/>
      <c r="R64" s="126"/>
      <c r="S64" s="126"/>
      <c r="T64" s="126"/>
      <c r="U64" s="126"/>
      <c r="V64" s="126"/>
      <c r="W64" s="126"/>
      <c r="X64" s="126"/>
      <c r="Y64" s="126"/>
      <c r="Z64" s="126"/>
      <c r="AA64" s="126"/>
      <c r="AB64" s="126"/>
    </row>
    <row r="65" spans="1:28" ht="19.5" customHeight="1">
      <c r="A65" s="126"/>
      <c r="B65" s="234"/>
      <c r="C65" s="235"/>
      <c r="D65" s="236" t="s">
        <v>575</v>
      </c>
      <c r="E65" s="237">
        <v>3525582</v>
      </c>
      <c r="F65" s="237">
        <v>0</v>
      </c>
      <c r="G65" s="237">
        <v>0</v>
      </c>
      <c r="H65" s="237">
        <v>3525582</v>
      </c>
      <c r="I65" s="237">
        <v>0</v>
      </c>
      <c r="J65" s="237">
        <v>0</v>
      </c>
      <c r="K65" s="238">
        <v>0</v>
      </c>
      <c r="L65" s="237">
        <v>3525582</v>
      </c>
      <c r="M65" s="224"/>
      <c r="N65" s="126"/>
      <c r="O65" s="126"/>
      <c r="P65" s="126"/>
      <c r="Q65" s="126"/>
      <c r="R65" s="126"/>
      <c r="S65" s="126"/>
      <c r="T65" s="126"/>
      <c r="U65" s="126"/>
      <c r="V65" s="126"/>
      <c r="W65" s="126"/>
      <c r="X65" s="126"/>
      <c r="Y65" s="126"/>
      <c r="Z65" s="126"/>
      <c r="AA65" s="126"/>
      <c r="AB65" s="126"/>
    </row>
    <row r="66" spans="1:28" ht="19.5" customHeight="1">
      <c r="A66" s="126"/>
      <c r="B66" s="234"/>
      <c r="C66" s="235"/>
      <c r="D66" s="236" t="s">
        <v>576</v>
      </c>
      <c r="E66" s="237">
        <v>4097298</v>
      </c>
      <c r="F66" s="237">
        <v>0</v>
      </c>
      <c r="G66" s="237">
        <v>0</v>
      </c>
      <c r="H66" s="237">
        <v>4097298</v>
      </c>
      <c r="I66" s="237">
        <v>0</v>
      </c>
      <c r="J66" s="237">
        <v>0</v>
      </c>
      <c r="K66" s="238">
        <v>0</v>
      </c>
      <c r="L66" s="237">
        <v>4097298</v>
      </c>
      <c r="M66" s="224"/>
      <c r="N66" s="126"/>
      <c r="O66" s="126"/>
      <c r="P66" s="126"/>
      <c r="Q66" s="126"/>
      <c r="R66" s="126"/>
      <c r="S66" s="126"/>
      <c r="T66" s="126"/>
      <c r="U66" s="126"/>
      <c r="V66" s="126"/>
      <c r="W66" s="126"/>
      <c r="X66" s="126"/>
      <c r="Y66" s="126"/>
      <c r="Z66" s="126"/>
      <c r="AA66" s="126"/>
      <c r="AB66" s="126"/>
    </row>
    <row r="67" spans="1:28" ht="19.5" customHeight="1">
      <c r="A67" s="126"/>
      <c r="B67" s="234"/>
      <c r="C67" s="235"/>
      <c r="D67" s="236" t="s">
        <v>577</v>
      </c>
      <c r="E67" s="237">
        <v>2382150</v>
      </c>
      <c r="F67" s="237">
        <v>0</v>
      </c>
      <c r="G67" s="237">
        <v>0</v>
      </c>
      <c r="H67" s="237">
        <v>2382150</v>
      </c>
      <c r="I67" s="237">
        <v>0</v>
      </c>
      <c r="J67" s="237">
        <v>0</v>
      </c>
      <c r="K67" s="238">
        <v>0</v>
      </c>
      <c r="L67" s="237">
        <v>2382150</v>
      </c>
      <c r="M67" s="224"/>
      <c r="N67" s="126"/>
      <c r="O67" s="126"/>
      <c r="P67" s="126"/>
      <c r="Q67" s="126"/>
      <c r="R67" s="126"/>
      <c r="S67" s="126"/>
      <c r="T67" s="126"/>
      <c r="U67" s="126"/>
      <c r="V67" s="126"/>
      <c r="W67" s="126"/>
      <c r="X67" s="126"/>
      <c r="Y67" s="126"/>
      <c r="Z67" s="126"/>
      <c r="AA67" s="126"/>
      <c r="AB67" s="126"/>
    </row>
    <row r="68" spans="1:28" ht="19.5" customHeight="1">
      <c r="A68" s="126"/>
      <c r="B68" s="234"/>
      <c r="C68" s="235"/>
      <c r="D68" s="236" t="s">
        <v>578</v>
      </c>
      <c r="E68" s="237">
        <v>2001006</v>
      </c>
      <c r="F68" s="237">
        <v>0</v>
      </c>
      <c r="G68" s="237">
        <v>0</v>
      </c>
      <c r="H68" s="237">
        <v>2001006</v>
      </c>
      <c r="I68" s="237">
        <v>0</v>
      </c>
      <c r="J68" s="237">
        <v>0</v>
      </c>
      <c r="K68" s="238">
        <v>0</v>
      </c>
      <c r="L68" s="237">
        <v>2001006</v>
      </c>
      <c r="M68" s="224"/>
      <c r="N68" s="126"/>
      <c r="O68" s="126"/>
      <c r="P68" s="126"/>
      <c r="Q68" s="126"/>
      <c r="R68" s="126"/>
      <c r="S68" s="126"/>
      <c r="T68" s="126"/>
      <c r="U68" s="126"/>
      <c r="V68" s="126"/>
      <c r="W68" s="126"/>
      <c r="X68" s="126"/>
      <c r="Y68" s="126"/>
      <c r="Z68" s="126"/>
      <c r="AA68" s="126"/>
      <c r="AB68" s="126"/>
    </row>
    <row r="69" spans="1:28" ht="19.5" customHeight="1">
      <c r="A69" s="126"/>
      <c r="B69" s="234"/>
      <c r="C69" s="235"/>
      <c r="D69" s="236" t="s">
        <v>579</v>
      </c>
      <c r="E69" s="237">
        <v>1619862</v>
      </c>
      <c r="F69" s="237">
        <v>0</v>
      </c>
      <c r="G69" s="237">
        <v>0</v>
      </c>
      <c r="H69" s="237">
        <v>1619862</v>
      </c>
      <c r="I69" s="237">
        <v>0</v>
      </c>
      <c r="J69" s="237">
        <v>0</v>
      </c>
      <c r="K69" s="238">
        <v>0</v>
      </c>
      <c r="L69" s="237">
        <v>1619862</v>
      </c>
      <c r="M69" s="224"/>
      <c r="N69" s="126"/>
      <c r="O69" s="126"/>
      <c r="P69" s="126"/>
      <c r="Q69" s="126"/>
      <c r="R69" s="126"/>
      <c r="S69" s="126"/>
      <c r="T69" s="126"/>
      <c r="U69" s="126"/>
      <c r="V69" s="126"/>
      <c r="W69" s="126"/>
      <c r="X69" s="126"/>
      <c r="Y69" s="126"/>
      <c r="Z69" s="126"/>
      <c r="AA69" s="126"/>
      <c r="AB69" s="126"/>
    </row>
    <row r="70" spans="1:28" ht="19.5" customHeight="1">
      <c r="A70" s="126"/>
      <c r="B70" s="234"/>
      <c r="C70" s="235"/>
      <c r="D70" s="236" t="s">
        <v>580</v>
      </c>
      <c r="E70" s="237">
        <v>1429290</v>
      </c>
      <c r="F70" s="237">
        <v>0</v>
      </c>
      <c r="G70" s="237">
        <v>0</v>
      </c>
      <c r="H70" s="237">
        <v>1429290</v>
      </c>
      <c r="I70" s="237">
        <v>0</v>
      </c>
      <c r="J70" s="237">
        <v>0</v>
      </c>
      <c r="K70" s="238">
        <v>0</v>
      </c>
      <c r="L70" s="237">
        <v>1429290</v>
      </c>
      <c r="M70" s="224"/>
      <c r="N70" s="126"/>
      <c r="O70" s="126"/>
      <c r="P70" s="126"/>
      <c r="Q70" s="126"/>
      <c r="R70" s="126"/>
      <c r="S70" s="126"/>
      <c r="T70" s="126"/>
      <c r="U70" s="126"/>
      <c r="V70" s="126"/>
      <c r="W70" s="126"/>
      <c r="X70" s="126"/>
      <c r="Y70" s="126"/>
      <c r="Z70" s="126"/>
      <c r="AA70" s="126"/>
      <c r="AB70" s="126"/>
    </row>
    <row r="71" spans="1:28" ht="19.5" customHeight="1">
      <c r="A71" s="126"/>
      <c r="B71" s="234"/>
      <c r="C71" s="235"/>
      <c r="D71" s="236" t="s">
        <v>581</v>
      </c>
      <c r="E71" s="237">
        <v>1715148</v>
      </c>
      <c r="F71" s="237">
        <v>0</v>
      </c>
      <c r="G71" s="237">
        <v>0</v>
      </c>
      <c r="H71" s="237">
        <v>1715148</v>
      </c>
      <c r="I71" s="237">
        <v>0</v>
      </c>
      <c r="J71" s="237">
        <v>0</v>
      </c>
      <c r="K71" s="238">
        <v>0</v>
      </c>
      <c r="L71" s="237">
        <v>1715148</v>
      </c>
      <c r="M71" s="224"/>
      <c r="N71" s="126"/>
      <c r="O71" s="126"/>
      <c r="P71" s="126"/>
      <c r="Q71" s="126"/>
      <c r="R71" s="126"/>
      <c r="S71" s="126"/>
      <c r="T71" s="126"/>
      <c r="U71" s="126"/>
      <c r="V71" s="126"/>
      <c r="W71" s="126"/>
      <c r="X71" s="126"/>
      <c r="Y71" s="126"/>
      <c r="Z71" s="126"/>
      <c r="AA71" s="126"/>
      <c r="AB71" s="126"/>
    </row>
    <row r="72" spans="1:28" ht="19.5" customHeight="1">
      <c r="A72" s="126"/>
      <c r="B72" s="234"/>
      <c r="C72" s="235"/>
      <c r="D72" s="236" t="s">
        <v>582</v>
      </c>
      <c r="E72" s="237">
        <v>1</v>
      </c>
      <c r="F72" s="237">
        <v>0</v>
      </c>
      <c r="G72" s="237">
        <v>0</v>
      </c>
      <c r="H72" s="237">
        <v>1</v>
      </c>
      <c r="I72" s="237">
        <v>6665338</v>
      </c>
      <c r="J72" s="237">
        <v>6665338</v>
      </c>
      <c r="K72" s="239">
        <v>0</v>
      </c>
      <c r="L72" s="237">
        <v>-6665337</v>
      </c>
      <c r="M72" s="224"/>
      <c r="N72" s="126"/>
      <c r="O72" s="126"/>
      <c r="P72" s="126"/>
      <c r="Q72" s="126"/>
      <c r="R72" s="126"/>
      <c r="S72" s="126"/>
      <c r="T72" s="126"/>
      <c r="U72" s="126"/>
      <c r="V72" s="126"/>
      <c r="W72" s="126"/>
      <c r="X72" s="126"/>
      <c r="Y72" s="126"/>
      <c r="Z72" s="126"/>
      <c r="AA72" s="126"/>
      <c r="AB72" s="126"/>
    </row>
    <row r="73" spans="1:28" ht="19.5" customHeight="1">
      <c r="A73" s="126"/>
      <c r="B73" s="234"/>
      <c r="C73" s="235"/>
      <c r="D73" s="236" t="s">
        <v>583</v>
      </c>
      <c r="E73" s="237">
        <v>11000000</v>
      </c>
      <c r="F73" s="237">
        <v>0</v>
      </c>
      <c r="G73" s="237">
        <v>0</v>
      </c>
      <c r="H73" s="237">
        <v>11000000</v>
      </c>
      <c r="I73" s="237">
        <v>701100</v>
      </c>
      <c r="J73" s="237">
        <v>701100</v>
      </c>
      <c r="K73" s="238">
        <v>6.3736360000000003</v>
      </c>
      <c r="L73" s="237">
        <v>10298900</v>
      </c>
      <c r="M73" s="224"/>
      <c r="N73" s="126"/>
      <c r="O73" s="126"/>
      <c r="P73" s="126"/>
      <c r="Q73" s="126"/>
      <c r="R73" s="126"/>
      <c r="S73" s="126"/>
      <c r="T73" s="126"/>
      <c r="U73" s="126"/>
      <c r="V73" s="126"/>
      <c r="W73" s="126"/>
      <c r="X73" s="126"/>
      <c r="Y73" s="126"/>
      <c r="Z73" s="126"/>
      <c r="AA73" s="126"/>
      <c r="AB73" s="126"/>
    </row>
    <row r="74" spans="1:28" ht="19.5" customHeight="1">
      <c r="A74" s="126"/>
      <c r="B74" s="234"/>
      <c r="C74" s="235"/>
      <c r="D74" s="236" t="s">
        <v>584</v>
      </c>
      <c r="E74" s="237">
        <v>10500000</v>
      </c>
      <c r="F74" s="237">
        <v>0</v>
      </c>
      <c r="G74" s="237">
        <v>0</v>
      </c>
      <c r="H74" s="237">
        <v>10500000</v>
      </c>
      <c r="I74" s="237">
        <v>64500</v>
      </c>
      <c r="J74" s="237">
        <v>64500</v>
      </c>
      <c r="K74" s="238">
        <v>0.614286</v>
      </c>
      <c r="L74" s="237">
        <v>10435500</v>
      </c>
      <c r="M74" s="224"/>
      <c r="N74" s="126"/>
      <c r="O74" s="126"/>
      <c r="P74" s="126"/>
      <c r="Q74" s="126"/>
      <c r="R74" s="126"/>
      <c r="S74" s="126"/>
      <c r="T74" s="126"/>
      <c r="U74" s="126"/>
      <c r="V74" s="126"/>
      <c r="W74" s="126"/>
      <c r="X74" s="126"/>
      <c r="Y74" s="126"/>
      <c r="Z74" s="126"/>
      <c r="AA74" s="126"/>
      <c r="AB74" s="126"/>
    </row>
    <row r="75" spans="1:28" ht="19.5" customHeight="1">
      <c r="A75" s="126"/>
      <c r="B75" s="234"/>
      <c r="C75" s="235"/>
      <c r="D75" s="236" t="s">
        <v>585</v>
      </c>
      <c r="E75" s="237">
        <v>9000000</v>
      </c>
      <c r="F75" s="237">
        <v>0</v>
      </c>
      <c r="G75" s="237">
        <v>0</v>
      </c>
      <c r="H75" s="237">
        <v>9000000</v>
      </c>
      <c r="I75" s="237">
        <v>0</v>
      </c>
      <c r="J75" s="237">
        <v>0</v>
      </c>
      <c r="K75" s="238">
        <v>0</v>
      </c>
      <c r="L75" s="237">
        <v>9000000</v>
      </c>
      <c r="M75" s="224"/>
      <c r="N75" s="126"/>
      <c r="O75" s="126"/>
      <c r="P75" s="126"/>
      <c r="Q75" s="126"/>
      <c r="R75" s="126"/>
      <c r="S75" s="126"/>
      <c r="T75" s="126"/>
      <c r="U75" s="126"/>
      <c r="V75" s="126"/>
      <c r="W75" s="126"/>
      <c r="X75" s="126"/>
      <c r="Y75" s="126"/>
      <c r="Z75" s="126"/>
      <c r="AA75" s="126"/>
      <c r="AB75" s="126"/>
    </row>
    <row r="76" spans="1:28" ht="19.5" customHeight="1">
      <c r="A76" s="126"/>
      <c r="B76" s="234"/>
      <c r="C76" s="235"/>
      <c r="D76" s="236" t="s">
        <v>586</v>
      </c>
      <c r="E76" s="237">
        <v>10800000</v>
      </c>
      <c r="F76" s="237">
        <v>0</v>
      </c>
      <c r="G76" s="237">
        <v>0</v>
      </c>
      <c r="H76" s="237">
        <v>10800000</v>
      </c>
      <c r="I76" s="237">
        <v>0</v>
      </c>
      <c r="J76" s="237">
        <v>0</v>
      </c>
      <c r="K76" s="238">
        <v>0</v>
      </c>
      <c r="L76" s="237">
        <v>10800000</v>
      </c>
      <c r="M76" s="224"/>
      <c r="N76" s="126"/>
      <c r="O76" s="126"/>
      <c r="P76" s="126"/>
      <c r="Q76" s="126"/>
      <c r="R76" s="126"/>
      <c r="S76" s="126"/>
      <c r="T76" s="126"/>
      <c r="U76" s="126"/>
      <c r="V76" s="126"/>
      <c r="W76" s="126"/>
      <c r="X76" s="126"/>
      <c r="Y76" s="126"/>
      <c r="Z76" s="126"/>
      <c r="AA76" s="126"/>
      <c r="AB76" s="126"/>
    </row>
    <row r="77" spans="1:28" ht="19.5" customHeight="1">
      <c r="A77" s="126"/>
      <c r="B77" s="234"/>
      <c r="C77" s="235"/>
      <c r="D77" s="236" t="s">
        <v>587</v>
      </c>
      <c r="E77" s="237">
        <v>1</v>
      </c>
      <c r="F77" s="237">
        <v>0</v>
      </c>
      <c r="G77" s="237">
        <v>0</v>
      </c>
      <c r="H77" s="237">
        <v>1</v>
      </c>
      <c r="I77" s="237">
        <v>0</v>
      </c>
      <c r="J77" s="237">
        <v>0</v>
      </c>
      <c r="K77" s="238">
        <v>0</v>
      </c>
      <c r="L77" s="237">
        <v>1</v>
      </c>
      <c r="M77" s="224"/>
      <c r="N77" s="126"/>
      <c r="O77" s="126"/>
      <c r="P77" s="126"/>
      <c r="Q77" s="126"/>
      <c r="R77" s="126"/>
      <c r="S77" s="126"/>
      <c r="T77" s="126"/>
      <c r="U77" s="126"/>
      <c r="V77" s="126"/>
      <c r="W77" s="126"/>
      <c r="X77" s="126"/>
      <c r="Y77" s="126"/>
      <c r="Z77" s="126"/>
      <c r="AA77" s="126"/>
      <c r="AB77" s="126"/>
    </row>
    <row r="78" spans="1:28" ht="19.5" customHeight="1">
      <c r="A78" s="126"/>
      <c r="B78" s="234"/>
      <c r="C78" s="235"/>
      <c r="D78" s="236" t="s">
        <v>588</v>
      </c>
      <c r="E78" s="237">
        <v>4287870</v>
      </c>
      <c r="F78" s="237">
        <v>0</v>
      </c>
      <c r="G78" s="237">
        <v>0</v>
      </c>
      <c r="H78" s="237">
        <v>4287870</v>
      </c>
      <c r="I78" s="237">
        <v>0</v>
      </c>
      <c r="J78" s="237">
        <v>0</v>
      </c>
      <c r="K78" s="238">
        <v>0</v>
      </c>
      <c r="L78" s="237">
        <v>4287870</v>
      </c>
      <c r="M78" s="224"/>
      <c r="N78" s="126"/>
      <c r="O78" s="126"/>
      <c r="P78" s="126"/>
      <c r="Q78" s="126"/>
      <c r="R78" s="126"/>
      <c r="S78" s="126"/>
      <c r="T78" s="126"/>
      <c r="U78" s="126"/>
      <c r="V78" s="126"/>
      <c r="W78" s="126"/>
      <c r="X78" s="126"/>
      <c r="Y78" s="126"/>
      <c r="Z78" s="126"/>
      <c r="AA78" s="126"/>
      <c r="AB78" s="126"/>
    </row>
    <row r="79" spans="1:28" ht="19.5" customHeight="1">
      <c r="A79" s="126"/>
      <c r="B79" s="234"/>
      <c r="C79" s="235"/>
      <c r="D79" s="236" t="s">
        <v>589</v>
      </c>
      <c r="E79" s="237">
        <v>381144</v>
      </c>
      <c r="F79" s="237">
        <v>0</v>
      </c>
      <c r="G79" s="237">
        <v>0</v>
      </c>
      <c r="H79" s="237">
        <v>381144</v>
      </c>
      <c r="I79" s="237">
        <v>0</v>
      </c>
      <c r="J79" s="237">
        <v>0</v>
      </c>
      <c r="K79" s="238">
        <v>0</v>
      </c>
      <c r="L79" s="237">
        <v>381144</v>
      </c>
      <c r="M79" s="224"/>
      <c r="N79" s="126"/>
      <c r="O79" s="126"/>
      <c r="P79" s="126"/>
      <c r="Q79" s="126"/>
      <c r="R79" s="126"/>
      <c r="S79" s="126"/>
      <c r="T79" s="126"/>
      <c r="U79" s="126"/>
      <c r="V79" s="126"/>
      <c r="W79" s="126"/>
      <c r="X79" s="126"/>
      <c r="Y79" s="126"/>
      <c r="Z79" s="126"/>
      <c r="AA79" s="126"/>
      <c r="AB79" s="126"/>
    </row>
    <row r="80" spans="1:28" ht="39" customHeight="1">
      <c r="A80" s="126"/>
      <c r="B80" s="234"/>
      <c r="C80" s="235"/>
      <c r="D80" s="236" t="s">
        <v>590</v>
      </c>
      <c r="E80" s="237">
        <v>1</v>
      </c>
      <c r="F80" s="237">
        <v>0</v>
      </c>
      <c r="G80" s="237">
        <v>0</v>
      </c>
      <c r="H80" s="237">
        <v>1</v>
      </c>
      <c r="I80" s="237">
        <v>0</v>
      </c>
      <c r="J80" s="237">
        <v>0</v>
      </c>
      <c r="K80" s="238">
        <v>0</v>
      </c>
      <c r="L80" s="237">
        <v>1</v>
      </c>
      <c r="M80" s="224"/>
      <c r="N80" s="126"/>
      <c r="O80" s="126"/>
      <c r="P80" s="126"/>
      <c r="Q80" s="126"/>
      <c r="R80" s="126"/>
      <c r="S80" s="126"/>
      <c r="T80" s="126"/>
      <c r="U80" s="126"/>
      <c r="V80" s="126"/>
      <c r="W80" s="126"/>
      <c r="X80" s="126"/>
      <c r="Y80" s="126"/>
      <c r="Z80" s="126"/>
      <c r="AA80" s="126"/>
      <c r="AB80" s="126"/>
    </row>
    <row r="81" spans="1:28" ht="19.5" customHeight="1">
      <c r="A81" s="126"/>
      <c r="B81" s="234"/>
      <c r="C81" s="235"/>
      <c r="D81" s="236" t="s">
        <v>591</v>
      </c>
      <c r="E81" s="237">
        <v>2386000000</v>
      </c>
      <c r="F81" s="237">
        <v>0</v>
      </c>
      <c r="G81" s="237">
        <v>0</v>
      </c>
      <c r="H81" s="237">
        <v>2386000000</v>
      </c>
      <c r="I81" s="237">
        <v>746964271</v>
      </c>
      <c r="J81" s="237">
        <v>746964271</v>
      </c>
      <c r="K81" s="238">
        <v>31.30613</v>
      </c>
      <c r="L81" s="237">
        <v>1639035729</v>
      </c>
      <c r="M81" s="224"/>
      <c r="N81" s="126"/>
      <c r="O81" s="126"/>
      <c r="P81" s="126"/>
      <c r="Q81" s="126"/>
      <c r="R81" s="126"/>
      <c r="S81" s="126"/>
      <c r="T81" s="126"/>
      <c r="U81" s="126"/>
      <c r="V81" s="126"/>
      <c r="W81" s="126"/>
      <c r="X81" s="126"/>
      <c r="Y81" s="126"/>
      <c r="Z81" s="126"/>
      <c r="AA81" s="126"/>
      <c r="AB81" s="126"/>
    </row>
    <row r="82" spans="1:28" ht="19.5" customHeight="1">
      <c r="A82" s="126"/>
      <c r="B82" s="234"/>
      <c r="C82" s="235"/>
      <c r="D82" s="236" t="s">
        <v>592</v>
      </c>
      <c r="E82" s="237">
        <v>90000000</v>
      </c>
      <c r="F82" s="237">
        <v>0</v>
      </c>
      <c r="G82" s="237">
        <v>0</v>
      </c>
      <c r="H82" s="237">
        <v>90000000</v>
      </c>
      <c r="I82" s="237">
        <v>276365544</v>
      </c>
      <c r="J82" s="237">
        <v>276365544</v>
      </c>
      <c r="K82" s="238">
        <v>307.07282700000002</v>
      </c>
      <c r="L82" s="237">
        <v>-186365544</v>
      </c>
      <c r="M82" s="224"/>
      <c r="N82" s="126"/>
      <c r="O82" s="126"/>
      <c r="P82" s="126"/>
      <c r="Q82" s="126"/>
      <c r="R82" s="126"/>
      <c r="S82" s="126"/>
      <c r="T82" s="126"/>
      <c r="U82" s="126"/>
      <c r="V82" s="126"/>
      <c r="W82" s="126"/>
      <c r="X82" s="126"/>
      <c r="Y82" s="126"/>
      <c r="Z82" s="126"/>
      <c r="AA82" s="126"/>
      <c r="AB82" s="126"/>
    </row>
    <row r="83" spans="1:28" ht="19.5" customHeight="1">
      <c r="A83" s="126"/>
      <c r="B83" s="234"/>
      <c r="C83" s="235"/>
      <c r="D83" s="236" t="s">
        <v>593</v>
      </c>
      <c r="E83" s="237">
        <v>30000000</v>
      </c>
      <c r="F83" s="237">
        <v>0</v>
      </c>
      <c r="G83" s="237">
        <v>0</v>
      </c>
      <c r="H83" s="237">
        <v>30000000</v>
      </c>
      <c r="I83" s="237">
        <v>0</v>
      </c>
      <c r="J83" s="237">
        <v>0</v>
      </c>
      <c r="K83" s="238">
        <v>0</v>
      </c>
      <c r="L83" s="237">
        <v>30000000</v>
      </c>
      <c r="M83" s="224"/>
      <c r="N83" s="126"/>
      <c r="O83" s="126"/>
      <c r="P83" s="126"/>
      <c r="Q83" s="126"/>
      <c r="R83" s="126"/>
      <c r="S83" s="126"/>
      <c r="T83" s="126"/>
      <c r="U83" s="126"/>
      <c r="V83" s="126"/>
      <c r="W83" s="126"/>
      <c r="X83" s="126"/>
      <c r="Y83" s="126"/>
      <c r="Z83" s="126"/>
      <c r="AA83" s="126"/>
      <c r="AB83" s="126"/>
    </row>
    <row r="84" spans="1:28" ht="19.5" customHeight="1">
      <c r="A84" s="126"/>
      <c r="B84" s="234"/>
      <c r="C84" s="235"/>
      <c r="D84" s="236" t="s">
        <v>594</v>
      </c>
      <c r="E84" s="237">
        <v>2000000000</v>
      </c>
      <c r="F84" s="237">
        <v>0</v>
      </c>
      <c r="G84" s="237">
        <v>0</v>
      </c>
      <c r="H84" s="237">
        <v>2000000000</v>
      </c>
      <c r="I84" s="237">
        <v>441550573</v>
      </c>
      <c r="J84" s="237">
        <v>441550573</v>
      </c>
      <c r="K84" s="238">
        <v>22.077528999999998</v>
      </c>
      <c r="L84" s="237">
        <v>1558449427</v>
      </c>
      <c r="M84" s="224"/>
      <c r="N84" s="126"/>
      <c r="O84" s="126"/>
      <c r="P84" s="126"/>
      <c r="Q84" s="126"/>
      <c r="R84" s="126"/>
      <c r="S84" s="126"/>
      <c r="T84" s="126"/>
      <c r="U84" s="126"/>
      <c r="V84" s="126"/>
      <c r="W84" s="126"/>
      <c r="X84" s="126"/>
      <c r="Y84" s="126"/>
      <c r="Z84" s="126"/>
      <c r="AA84" s="126"/>
      <c r="AB84" s="126"/>
    </row>
    <row r="85" spans="1:28" ht="19.5" customHeight="1">
      <c r="A85" s="126"/>
      <c r="B85" s="234"/>
      <c r="C85" s="235"/>
      <c r="D85" s="236" t="s">
        <v>595</v>
      </c>
      <c r="E85" s="237">
        <v>40000000</v>
      </c>
      <c r="F85" s="237">
        <v>0</v>
      </c>
      <c r="G85" s="237">
        <v>0</v>
      </c>
      <c r="H85" s="237">
        <v>40000000</v>
      </c>
      <c r="I85" s="237">
        <v>6707601</v>
      </c>
      <c r="J85" s="237">
        <v>6707601</v>
      </c>
      <c r="K85" s="238">
        <v>16.769002</v>
      </c>
      <c r="L85" s="237">
        <v>33292399</v>
      </c>
      <c r="M85" s="224"/>
      <c r="N85" s="126"/>
      <c r="O85" s="126"/>
      <c r="P85" s="126"/>
      <c r="Q85" s="126"/>
      <c r="R85" s="126"/>
      <c r="S85" s="126"/>
      <c r="T85" s="126"/>
      <c r="U85" s="126"/>
      <c r="V85" s="126"/>
      <c r="W85" s="126"/>
      <c r="X85" s="126"/>
      <c r="Y85" s="126"/>
      <c r="Z85" s="126"/>
      <c r="AA85" s="126"/>
      <c r="AB85" s="126"/>
    </row>
    <row r="86" spans="1:28" ht="19.5" customHeight="1">
      <c r="A86" s="126"/>
      <c r="B86" s="234"/>
      <c r="C86" s="235"/>
      <c r="D86" s="236" t="s">
        <v>596</v>
      </c>
      <c r="E86" s="237">
        <v>126000000</v>
      </c>
      <c r="F86" s="237">
        <v>0</v>
      </c>
      <c r="G86" s="237">
        <v>0</v>
      </c>
      <c r="H86" s="237">
        <v>126000000</v>
      </c>
      <c r="I86" s="237">
        <v>22340553</v>
      </c>
      <c r="J86" s="237">
        <v>22340553</v>
      </c>
      <c r="K86" s="238">
        <v>17.730598000000001</v>
      </c>
      <c r="L86" s="237">
        <v>103659447</v>
      </c>
      <c r="M86" s="224"/>
      <c r="N86" s="126"/>
      <c r="O86" s="126"/>
      <c r="P86" s="126"/>
      <c r="Q86" s="126"/>
      <c r="R86" s="126"/>
      <c r="S86" s="126"/>
      <c r="T86" s="126"/>
      <c r="U86" s="126"/>
      <c r="V86" s="126"/>
      <c r="W86" s="126"/>
      <c r="X86" s="126"/>
      <c r="Y86" s="126"/>
      <c r="Z86" s="126"/>
      <c r="AA86" s="126"/>
      <c r="AB86" s="126"/>
    </row>
    <row r="87" spans="1:28" ht="19.5" customHeight="1">
      <c r="A87" s="126"/>
      <c r="B87" s="234"/>
      <c r="C87" s="235"/>
      <c r="D87" s="236" t="s">
        <v>597</v>
      </c>
      <c r="E87" s="237">
        <v>100000000</v>
      </c>
      <c r="F87" s="237">
        <v>0</v>
      </c>
      <c r="G87" s="237">
        <v>0</v>
      </c>
      <c r="H87" s="237">
        <v>100000000</v>
      </c>
      <c r="I87" s="237">
        <v>0</v>
      </c>
      <c r="J87" s="237">
        <v>0</v>
      </c>
      <c r="K87" s="238">
        <v>0</v>
      </c>
      <c r="L87" s="237">
        <v>100000000</v>
      </c>
      <c r="M87" s="224"/>
      <c r="N87" s="126"/>
      <c r="O87" s="126"/>
      <c r="P87" s="126"/>
      <c r="Q87" s="126"/>
      <c r="R87" s="126"/>
      <c r="S87" s="126"/>
      <c r="T87" s="126"/>
      <c r="U87" s="126"/>
      <c r="V87" s="126"/>
      <c r="W87" s="126"/>
      <c r="X87" s="126"/>
      <c r="Y87" s="126"/>
      <c r="Z87" s="126"/>
      <c r="AA87" s="126"/>
      <c r="AB87" s="126"/>
    </row>
    <row r="88" spans="1:28" ht="19.5" customHeight="1">
      <c r="A88" s="126"/>
      <c r="B88" s="234"/>
      <c r="C88" s="235"/>
      <c r="D88" s="236" t="s">
        <v>598</v>
      </c>
      <c r="E88" s="237">
        <v>29982253549</v>
      </c>
      <c r="F88" s="237">
        <v>0</v>
      </c>
      <c r="G88" s="237">
        <v>0</v>
      </c>
      <c r="H88" s="237">
        <v>29982253549</v>
      </c>
      <c r="I88" s="237">
        <v>1677900</v>
      </c>
      <c r="J88" s="237">
        <v>1677900</v>
      </c>
      <c r="K88" s="238">
        <v>5.5960000000000003E-3</v>
      </c>
      <c r="L88" s="237">
        <v>29980575649</v>
      </c>
      <c r="M88" s="224"/>
      <c r="N88" s="126"/>
      <c r="O88" s="126"/>
      <c r="P88" s="126"/>
      <c r="Q88" s="126"/>
      <c r="R88" s="126"/>
      <c r="S88" s="126"/>
      <c r="T88" s="126"/>
      <c r="U88" s="126"/>
      <c r="V88" s="126"/>
      <c r="W88" s="126"/>
      <c r="X88" s="126"/>
      <c r="Y88" s="126"/>
      <c r="Z88" s="126"/>
      <c r="AA88" s="126"/>
      <c r="AB88" s="126"/>
    </row>
    <row r="89" spans="1:28" ht="19.5" customHeight="1">
      <c r="A89" s="126"/>
      <c r="B89" s="234"/>
      <c r="C89" s="235"/>
      <c r="D89" s="236" t="s">
        <v>599</v>
      </c>
      <c r="E89" s="237">
        <v>29982253549</v>
      </c>
      <c r="F89" s="237">
        <v>0</v>
      </c>
      <c r="G89" s="237">
        <v>0</v>
      </c>
      <c r="H89" s="237">
        <v>29982253549</v>
      </c>
      <c r="I89" s="237">
        <v>1677900</v>
      </c>
      <c r="J89" s="237">
        <v>1677900</v>
      </c>
      <c r="K89" s="238">
        <v>5.5960000000000003E-3</v>
      </c>
      <c r="L89" s="237">
        <v>29980575649</v>
      </c>
      <c r="M89" s="224"/>
      <c r="N89" s="126"/>
      <c r="O89" s="126"/>
      <c r="P89" s="126"/>
      <c r="Q89" s="126"/>
      <c r="R89" s="126"/>
      <c r="S89" s="126"/>
      <c r="T89" s="126"/>
      <c r="U89" s="126"/>
      <c r="V89" s="126"/>
      <c r="W89" s="126"/>
      <c r="X89" s="126"/>
      <c r="Y89" s="126"/>
      <c r="Z89" s="126"/>
      <c r="AA89" s="126"/>
      <c r="AB89" s="126"/>
    </row>
    <row r="90" spans="1:28" ht="19.5" customHeight="1">
      <c r="A90" s="126"/>
      <c r="B90" s="234"/>
      <c r="C90" s="235"/>
      <c r="D90" s="236" t="s">
        <v>600</v>
      </c>
      <c r="E90" s="237">
        <v>29982253549</v>
      </c>
      <c r="F90" s="237">
        <v>0</v>
      </c>
      <c r="G90" s="237">
        <v>0</v>
      </c>
      <c r="H90" s="237">
        <v>29982253549</v>
      </c>
      <c r="I90" s="237">
        <v>1677900</v>
      </c>
      <c r="J90" s="237">
        <v>1677900</v>
      </c>
      <c r="K90" s="238">
        <v>5.5960000000000003E-3</v>
      </c>
      <c r="L90" s="237">
        <v>29980575649</v>
      </c>
      <c r="M90" s="224"/>
      <c r="N90" s="126"/>
      <c r="O90" s="126"/>
      <c r="P90" s="126"/>
      <c r="Q90" s="126"/>
      <c r="R90" s="126"/>
      <c r="S90" s="126"/>
      <c r="T90" s="126"/>
      <c r="U90" s="126"/>
      <c r="V90" s="126"/>
      <c r="W90" s="126"/>
      <c r="X90" s="126"/>
      <c r="Y90" s="126"/>
      <c r="Z90" s="126"/>
      <c r="AA90" s="126"/>
      <c r="AB90" s="126"/>
    </row>
    <row r="91" spans="1:28" ht="19.5" customHeight="1">
      <c r="A91" s="126"/>
      <c r="B91" s="234"/>
      <c r="C91" s="235"/>
      <c r="D91" s="236" t="s">
        <v>601</v>
      </c>
      <c r="E91" s="237">
        <v>27000000000</v>
      </c>
      <c r="F91" s="237">
        <v>0</v>
      </c>
      <c r="G91" s="237">
        <v>0</v>
      </c>
      <c r="H91" s="237">
        <v>27000000000</v>
      </c>
      <c r="I91" s="237">
        <v>0</v>
      </c>
      <c r="J91" s="237">
        <v>0</v>
      </c>
      <c r="K91" s="238">
        <v>0</v>
      </c>
      <c r="L91" s="237">
        <v>27000000000</v>
      </c>
      <c r="M91" s="224"/>
      <c r="N91" s="126"/>
      <c r="O91" s="126"/>
      <c r="P91" s="126"/>
      <c r="Q91" s="126"/>
      <c r="R91" s="126"/>
      <c r="S91" s="126"/>
      <c r="T91" s="126"/>
      <c r="U91" s="126"/>
      <c r="V91" s="126"/>
      <c r="W91" s="126"/>
      <c r="X91" s="126"/>
      <c r="Y91" s="126"/>
      <c r="Z91" s="126"/>
      <c r="AA91" s="126"/>
      <c r="AB91" s="126"/>
    </row>
    <row r="92" spans="1:28" ht="19.5" customHeight="1">
      <c r="A92" s="126"/>
      <c r="B92" s="234"/>
      <c r="C92" s="235"/>
      <c r="D92" s="236" t="s">
        <v>602</v>
      </c>
      <c r="E92" s="237">
        <v>27000000000</v>
      </c>
      <c r="F92" s="237">
        <v>0</v>
      </c>
      <c r="G92" s="237">
        <v>0</v>
      </c>
      <c r="H92" s="237">
        <v>27000000000</v>
      </c>
      <c r="I92" s="237">
        <v>0</v>
      </c>
      <c r="J92" s="237">
        <v>0</v>
      </c>
      <c r="K92" s="238">
        <v>0</v>
      </c>
      <c r="L92" s="237">
        <v>27000000000</v>
      </c>
      <c r="M92" s="224"/>
      <c r="N92" s="126"/>
      <c r="O92" s="126"/>
      <c r="P92" s="126"/>
      <c r="Q92" s="126"/>
      <c r="R92" s="126"/>
      <c r="S92" s="126"/>
      <c r="T92" s="126"/>
      <c r="U92" s="126"/>
      <c r="V92" s="126"/>
      <c r="W92" s="126"/>
      <c r="X92" s="126"/>
      <c r="Y92" s="126"/>
      <c r="Z92" s="126"/>
      <c r="AA92" s="126"/>
      <c r="AB92" s="126"/>
    </row>
    <row r="93" spans="1:28" ht="19.5" customHeight="1">
      <c r="A93" s="126"/>
      <c r="B93" s="234"/>
      <c r="C93" s="235"/>
      <c r="D93" s="236" t="s">
        <v>603</v>
      </c>
      <c r="E93" s="237">
        <v>2982253549</v>
      </c>
      <c r="F93" s="237">
        <v>0</v>
      </c>
      <c r="G93" s="237">
        <v>0</v>
      </c>
      <c r="H93" s="237">
        <v>2982253549</v>
      </c>
      <c r="I93" s="237">
        <v>1677900</v>
      </c>
      <c r="J93" s="237">
        <v>1677900</v>
      </c>
      <c r="K93" s="238">
        <v>5.6263000000000001E-2</v>
      </c>
      <c r="L93" s="237">
        <v>2980575649</v>
      </c>
      <c r="M93" s="224"/>
      <c r="N93" s="126"/>
      <c r="O93" s="126"/>
      <c r="P93" s="126"/>
      <c r="Q93" s="126"/>
      <c r="R93" s="126"/>
      <c r="S93" s="126"/>
      <c r="T93" s="126"/>
      <c r="U93" s="126"/>
      <c r="V93" s="126"/>
      <c r="W93" s="126"/>
      <c r="X93" s="126"/>
      <c r="Y93" s="126"/>
      <c r="Z93" s="126"/>
      <c r="AA93" s="126"/>
      <c r="AB93" s="126"/>
    </row>
    <row r="94" spans="1:28" ht="39" customHeight="1">
      <c r="A94" s="126"/>
      <c r="B94" s="234"/>
      <c r="C94" s="235"/>
      <c r="D94" s="236" t="s">
        <v>604</v>
      </c>
      <c r="E94" s="237">
        <v>1101642687</v>
      </c>
      <c r="F94" s="237">
        <v>0</v>
      </c>
      <c r="G94" s="237">
        <v>0</v>
      </c>
      <c r="H94" s="237">
        <v>1101642687</v>
      </c>
      <c r="I94" s="237">
        <v>0</v>
      </c>
      <c r="J94" s="237">
        <v>0</v>
      </c>
      <c r="K94" s="238">
        <v>0</v>
      </c>
      <c r="L94" s="237">
        <v>1101642687</v>
      </c>
      <c r="M94" s="224"/>
      <c r="N94" s="126"/>
      <c r="O94" s="126"/>
      <c r="P94" s="126"/>
      <c r="Q94" s="126"/>
      <c r="R94" s="126"/>
      <c r="S94" s="126"/>
      <c r="T94" s="126"/>
      <c r="U94" s="126"/>
      <c r="V94" s="126"/>
      <c r="W94" s="126"/>
      <c r="X94" s="126"/>
      <c r="Y94" s="126"/>
      <c r="Z94" s="126"/>
      <c r="AA94" s="126"/>
      <c r="AB94" s="126"/>
    </row>
    <row r="95" spans="1:28" ht="19.5" customHeight="1">
      <c r="A95" s="126"/>
      <c r="B95" s="234"/>
      <c r="C95" s="235"/>
      <c r="D95" s="236" t="s">
        <v>605</v>
      </c>
      <c r="E95" s="237">
        <v>512100000</v>
      </c>
      <c r="F95" s="237">
        <v>0</v>
      </c>
      <c r="G95" s="237">
        <v>0</v>
      </c>
      <c r="H95" s="237">
        <v>512100000</v>
      </c>
      <c r="I95" s="237">
        <v>0</v>
      </c>
      <c r="J95" s="237">
        <v>0</v>
      </c>
      <c r="K95" s="238">
        <v>0</v>
      </c>
      <c r="L95" s="237">
        <v>512100000</v>
      </c>
      <c r="M95" s="224"/>
      <c r="N95" s="126"/>
      <c r="O95" s="126"/>
      <c r="P95" s="126"/>
      <c r="Q95" s="126"/>
      <c r="R95" s="126"/>
      <c r="S95" s="126"/>
      <c r="T95" s="126"/>
      <c r="U95" s="126"/>
      <c r="V95" s="126"/>
      <c r="W95" s="126"/>
      <c r="X95" s="126"/>
      <c r="Y95" s="126"/>
      <c r="Z95" s="126"/>
      <c r="AA95" s="126"/>
      <c r="AB95" s="126"/>
    </row>
    <row r="96" spans="1:28" ht="19.5" customHeight="1">
      <c r="A96" s="126"/>
      <c r="B96" s="234"/>
      <c r="C96" s="235"/>
      <c r="D96" s="236" t="s">
        <v>606</v>
      </c>
      <c r="E96" s="237">
        <v>1</v>
      </c>
      <c r="F96" s="237">
        <v>0</v>
      </c>
      <c r="G96" s="237">
        <v>0</v>
      </c>
      <c r="H96" s="237">
        <v>1</v>
      </c>
      <c r="I96" s="237">
        <v>0</v>
      </c>
      <c r="J96" s="237">
        <v>0</v>
      </c>
      <c r="K96" s="238">
        <v>0</v>
      </c>
      <c r="L96" s="237">
        <v>1</v>
      </c>
      <c r="M96" s="224"/>
      <c r="N96" s="126"/>
      <c r="O96" s="126"/>
      <c r="P96" s="126"/>
      <c r="Q96" s="126"/>
      <c r="R96" s="126"/>
      <c r="S96" s="126"/>
      <c r="T96" s="126"/>
      <c r="U96" s="126"/>
      <c r="V96" s="126"/>
      <c r="W96" s="126"/>
      <c r="X96" s="126"/>
      <c r="Y96" s="126"/>
      <c r="Z96" s="126"/>
      <c r="AA96" s="126"/>
      <c r="AB96" s="126"/>
    </row>
    <row r="97" spans="1:28" ht="19.5" customHeight="1">
      <c r="A97" s="126"/>
      <c r="B97" s="234"/>
      <c r="C97" s="235"/>
      <c r="D97" s="236" t="s">
        <v>607</v>
      </c>
      <c r="E97" s="237">
        <v>1</v>
      </c>
      <c r="F97" s="237">
        <v>0</v>
      </c>
      <c r="G97" s="237">
        <v>0</v>
      </c>
      <c r="H97" s="237">
        <v>1</v>
      </c>
      <c r="I97" s="237">
        <v>0</v>
      </c>
      <c r="J97" s="237">
        <v>0</v>
      </c>
      <c r="K97" s="238">
        <v>0</v>
      </c>
      <c r="L97" s="237">
        <v>1</v>
      </c>
      <c r="M97" s="224"/>
      <c r="N97" s="126"/>
      <c r="O97" s="126"/>
      <c r="P97" s="126"/>
      <c r="Q97" s="126"/>
      <c r="R97" s="126"/>
      <c r="S97" s="126"/>
      <c r="T97" s="126"/>
      <c r="U97" s="126"/>
      <c r="V97" s="126"/>
      <c r="W97" s="126"/>
      <c r="X97" s="126"/>
      <c r="Y97" s="126"/>
      <c r="Z97" s="126"/>
      <c r="AA97" s="126"/>
      <c r="AB97" s="126"/>
    </row>
    <row r="98" spans="1:28" ht="19.5" customHeight="1">
      <c r="A98" s="126"/>
      <c r="B98" s="234"/>
      <c r="C98" s="235"/>
      <c r="D98" s="236" t="s">
        <v>608</v>
      </c>
      <c r="E98" s="237">
        <v>1</v>
      </c>
      <c r="F98" s="237">
        <v>0</v>
      </c>
      <c r="G98" s="237">
        <v>0</v>
      </c>
      <c r="H98" s="237">
        <v>1</v>
      </c>
      <c r="I98" s="237">
        <v>0</v>
      </c>
      <c r="J98" s="237">
        <v>0</v>
      </c>
      <c r="K98" s="238">
        <v>0</v>
      </c>
      <c r="L98" s="237">
        <v>1</v>
      </c>
      <c r="M98" s="224"/>
      <c r="N98" s="126"/>
      <c r="O98" s="126"/>
      <c r="P98" s="126"/>
      <c r="Q98" s="126"/>
      <c r="R98" s="126"/>
      <c r="S98" s="126"/>
      <c r="T98" s="126"/>
      <c r="U98" s="126"/>
      <c r="V98" s="126"/>
      <c r="W98" s="126"/>
      <c r="X98" s="126"/>
      <c r="Y98" s="126"/>
      <c r="Z98" s="126"/>
      <c r="AA98" s="126"/>
      <c r="AB98" s="126"/>
    </row>
    <row r="99" spans="1:28" ht="19.5" customHeight="1">
      <c r="A99" s="126"/>
      <c r="B99" s="234"/>
      <c r="C99" s="235"/>
      <c r="D99" s="236" t="s">
        <v>609</v>
      </c>
      <c r="E99" s="237">
        <v>163800000</v>
      </c>
      <c r="F99" s="237">
        <v>0</v>
      </c>
      <c r="G99" s="237">
        <v>0</v>
      </c>
      <c r="H99" s="237">
        <v>163800000</v>
      </c>
      <c r="I99" s="237">
        <v>0</v>
      </c>
      <c r="J99" s="237">
        <v>0</v>
      </c>
      <c r="K99" s="238">
        <v>0</v>
      </c>
      <c r="L99" s="237">
        <v>163800000</v>
      </c>
      <c r="M99" s="224"/>
      <c r="N99" s="126"/>
      <c r="O99" s="126"/>
      <c r="P99" s="126"/>
      <c r="Q99" s="126"/>
      <c r="R99" s="126"/>
      <c r="S99" s="126"/>
      <c r="T99" s="126"/>
      <c r="U99" s="126"/>
      <c r="V99" s="126"/>
      <c r="W99" s="126"/>
      <c r="X99" s="126"/>
      <c r="Y99" s="126"/>
      <c r="Z99" s="126"/>
      <c r="AA99" s="126"/>
      <c r="AB99" s="126"/>
    </row>
    <row r="100" spans="1:28" ht="19.5" customHeight="1">
      <c r="A100" s="126"/>
      <c r="B100" s="234"/>
      <c r="C100" s="235"/>
      <c r="D100" s="236" t="s">
        <v>610</v>
      </c>
      <c r="E100" s="237">
        <v>85662372</v>
      </c>
      <c r="F100" s="237">
        <v>0</v>
      </c>
      <c r="G100" s="237">
        <v>0</v>
      </c>
      <c r="H100" s="237">
        <v>85662372</v>
      </c>
      <c r="I100" s="237">
        <v>0</v>
      </c>
      <c r="J100" s="237">
        <v>0</v>
      </c>
      <c r="K100" s="238">
        <v>0</v>
      </c>
      <c r="L100" s="237">
        <v>85662372</v>
      </c>
      <c r="M100" s="224"/>
      <c r="N100" s="126"/>
      <c r="O100" s="126"/>
      <c r="P100" s="126"/>
      <c r="Q100" s="126"/>
      <c r="R100" s="126"/>
      <c r="S100" s="126"/>
      <c r="T100" s="126"/>
      <c r="U100" s="126"/>
      <c r="V100" s="126"/>
      <c r="W100" s="126"/>
      <c r="X100" s="126"/>
      <c r="Y100" s="126"/>
      <c r="Z100" s="126"/>
      <c r="AA100" s="126"/>
      <c r="AB100" s="126"/>
    </row>
    <row r="101" spans="1:28" ht="19.5" customHeight="1">
      <c r="A101" s="126"/>
      <c r="B101" s="234"/>
      <c r="C101" s="235"/>
      <c r="D101" s="236" t="s">
        <v>611</v>
      </c>
      <c r="E101" s="237">
        <v>18311040</v>
      </c>
      <c r="F101" s="237">
        <v>0</v>
      </c>
      <c r="G101" s="237">
        <v>0</v>
      </c>
      <c r="H101" s="237">
        <v>18311040</v>
      </c>
      <c r="I101" s="237">
        <v>0</v>
      </c>
      <c r="J101" s="237">
        <v>0</v>
      </c>
      <c r="K101" s="238">
        <v>0</v>
      </c>
      <c r="L101" s="237">
        <v>18311040</v>
      </c>
      <c r="M101" s="224"/>
      <c r="N101" s="126"/>
      <c r="O101" s="126"/>
      <c r="P101" s="126"/>
      <c r="Q101" s="126"/>
      <c r="R101" s="126"/>
      <c r="S101" s="126"/>
      <c r="T101" s="126"/>
      <c r="U101" s="126"/>
      <c r="V101" s="126"/>
      <c r="W101" s="126"/>
      <c r="X101" s="126"/>
      <c r="Y101" s="126"/>
      <c r="Z101" s="126"/>
      <c r="AA101" s="126"/>
      <c r="AB101" s="126"/>
    </row>
    <row r="102" spans="1:28" ht="19.5" customHeight="1">
      <c r="A102" s="126"/>
      <c r="B102" s="234"/>
      <c r="C102" s="235"/>
      <c r="D102" s="236" t="s">
        <v>612</v>
      </c>
      <c r="E102" s="237">
        <v>51300000</v>
      </c>
      <c r="F102" s="237">
        <v>0</v>
      </c>
      <c r="G102" s="237">
        <v>0</v>
      </c>
      <c r="H102" s="237">
        <v>51300000</v>
      </c>
      <c r="I102" s="237">
        <v>0</v>
      </c>
      <c r="J102" s="237">
        <v>0</v>
      </c>
      <c r="K102" s="238">
        <v>0</v>
      </c>
      <c r="L102" s="237">
        <v>51300000</v>
      </c>
      <c r="M102" s="224"/>
      <c r="N102" s="126"/>
      <c r="O102" s="126"/>
      <c r="P102" s="126"/>
      <c r="Q102" s="126"/>
      <c r="R102" s="126"/>
      <c r="S102" s="126"/>
      <c r="T102" s="126"/>
      <c r="U102" s="126"/>
      <c r="V102" s="126"/>
      <c r="W102" s="126"/>
      <c r="X102" s="126"/>
      <c r="Y102" s="126"/>
      <c r="Z102" s="126"/>
      <c r="AA102" s="126"/>
      <c r="AB102" s="126"/>
    </row>
    <row r="103" spans="1:28" ht="19.5" customHeight="1">
      <c r="A103" s="126"/>
      <c r="B103" s="234"/>
      <c r="C103" s="235"/>
      <c r="D103" s="236" t="s">
        <v>613</v>
      </c>
      <c r="E103" s="237">
        <v>39600000</v>
      </c>
      <c r="F103" s="237">
        <v>0</v>
      </c>
      <c r="G103" s="237">
        <v>0</v>
      </c>
      <c r="H103" s="237">
        <v>39600000</v>
      </c>
      <c r="I103" s="237">
        <v>0</v>
      </c>
      <c r="J103" s="237">
        <v>0</v>
      </c>
      <c r="K103" s="238">
        <v>0</v>
      </c>
      <c r="L103" s="237">
        <v>39600000</v>
      </c>
      <c r="M103" s="224"/>
      <c r="N103" s="126"/>
      <c r="O103" s="126"/>
      <c r="P103" s="126"/>
      <c r="Q103" s="126"/>
      <c r="R103" s="126"/>
      <c r="S103" s="126"/>
      <c r="T103" s="126"/>
      <c r="U103" s="126"/>
      <c r="V103" s="126"/>
      <c r="W103" s="126"/>
      <c r="X103" s="126"/>
      <c r="Y103" s="126"/>
      <c r="Z103" s="126"/>
      <c r="AA103" s="126"/>
      <c r="AB103" s="126"/>
    </row>
    <row r="104" spans="1:28" ht="19.5" customHeight="1">
      <c r="A104" s="126"/>
      <c r="B104" s="234"/>
      <c r="C104" s="235"/>
      <c r="D104" s="236" t="s">
        <v>614</v>
      </c>
      <c r="E104" s="237">
        <v>19926720</v>
      </c>
      <c r="F104" s="237">
        <v>0</v>
      </c>
      <c r="G104" s="237">
        <v>0</v>
      </c>
      <c r="H104" s="237">
        <v>19926720</v>
      </c>
      <c r="I104" s="237">
        <v>0</v>
      </c>
      <c r="J104" s="237">
        <v>0</v>
      </c>
      <c r="K104" s="238">
        <v>0</v>
      </c>
      <c r="L104" s="237">
        <v>19926720</v>
      </c>
      <c r="M104" s="224"/>
      <c r="N104" s="126"/>
      <c r="O104" s="126"/>
      <c r="P104" s="126"/>
      <c r="Q104" s="126"/>
      <c r="R104" s="126"/>
      <c r="S104" s="126"/>
      <c r="T104" s="126"/>
      <c r="U104" s="126"/>
      <c r="V104" s="126"/>
      <c r="W104" s="126"/>
      <c r="X104" s="126"/>
      <c r="Y104" s="126"/>
      <c r="Z104" s="126"/>
      <c r="AA104" s="126"/>
      <c r="AB104" s="126"/>
    </row>
    <row r="105" spans="1:28" ht="19.5" customHeight="1">
      <c r="A105" s="126"/>
      <c r="B105" s="234"/>
      <c r="C105" s="235"/>
      <c r="D105" s="236" t="s">
        <v>615</v>
      </c>
      <c r="E105" s="237">
        <v>23158080</v>
      </c>
      <c r="F105" s="237">
        <v>0</v>
      </c>
      <c r="G105" s="237">
        <v>0</v>
      </c>
      <c r="H105" s="237">
        <v>23158080</v>
      </c>
      <c r="I105" s="237">
        <v>0</v>
      </c>
      <c r="J105" s="237">
        <v>0</v>
      </c>
      <c r="K105" s="238">
        <v>0</v>
      </c>
      <c r="L105" s="237">
        <v>23158080</v>
      </c>
      <c r="M105" s="224"/>
      <c r="N105" s="126"/>
      <c r="O105" s="126"/>
      <c r="P105" s="126"/>
      <c r="Q105" s="126"/>
      <c r="R105" s="126"/>
      <c r="S105" s="126"/>
      <c r="T105" s="126"/>
      <c r="U105" s="126"/>
      <c r="V105" s="126"/>
      <c r="W105" s="126"/>
      <c r="X105" s="126"/>
      <c r="Y105" s="126"/>
      <c r="Z105" s="126"/>
      <c r="AA105" s="126"/>
      <c r="AB105" s="126"/>
    </row>
    <row r="106" spans="1:28" ht="19.5" customHeight="1">
      <c r="A106" s="126"/>
      <c r="B106" s="234"/>
      <c r="C106" s="235"/>
      <c r="D106" s="236" t="s">
        <v>616</v>
      </c>
      <c r="E106" s="237">
        <v>22619520</v>
      </c>
      <c r="F106" s="237">
        <v>0</v>
      </c>
      <c r="G106" s="237">
        <v>0</v>
      </c>
      <c r="H106" s="237">
        <v>22619520</v>
      </c>
      <c r="I106" s="237">
        <v>0</v>
      </c>
      <c r="J106" s="237">
        <v>0</v>
      </c>
      <c r="K106" s="238">
        <v>0</v>
      </c>
      <c r="L106" s="237">
        <v>22619520</v>
      </c>
      <c r="M106" s="224"/>
      <c r="N106" s="126"/>
      <c r="O106" s="126"/>
      <c r="P106" s="126"/>
      <c r="Q106" s="126"/>
      <c r="R106" s="126"/>
      <c r="S106" s="126"/>
      <c r="T106" s="126"/>
      <c r="U106" s="126"/>
      <c r="V106" s="126"/>
      <c r="W106" s="126"/>
      <c r="X106" s="126"/>
      <c r="Y106" s="126"/>
      <c r="Z106" s="126"/>
      <c r="AA106" s="126"/>
      <c r="AB106" s="126"/>
    </row>
    <row r="107" spans="1:28" ht="19.5" customHeight="1">
      <c r="A107" s="126"/>
      <c r="B107" s="234"/>
      <c r="C107" s="235"/>
      <c r="D107" s="236" t="s">
        <v>617</v>
      </c>
      <c r="E107" s="237">
        <v>11309760</v>
      </c>
      <c r="F107" s="237">
        <v>0</v>
      </c>
      <c r="G107" s="237">
        <v>0</v>
      </c>
      <c r="H107" s="237">
        <v>11309760</v>
      </c>
      <c r="I107" s="237">
        <v>0</v>
      </c>
      <c r="J107" s="237">
        <v>0</v>
      </c>
      <c r="K107" s="238">
        <v>0</v>
      </c>
      <c r="L107" s="237">
        <v>11309760</v>
      </c>
      <c r="M107" s="224"/>
      <c r="N107" s="126"/>
      <c r="O107" s="126"/>
      <c r="P107" s="126"/>
      <c r="Q107" s="126"/>
      <c r="R107" s="126"/>
      <c r="S107" s="126"/>
      <c r="T107" s="126"/>
      <c r="U107" s="126"/>
      <c r="V107" s="126"/>
      <c r="W107" s="126"/>
      <c r="X107" s="126"/>
      <c r="Y107" s="126"/>
      <c r="Z107" s="126"/>
      <c r="AA107" s="126"/>
      <c r="AB107" s="126"/>
    </row>
    <row r="108" spans="1:28" ht="19.5" customHeight="1">
      <c r="A108" s="126"/>
      <c r="B108" s="234"/>
      <c r="C108" s="235"/>
      <c r="D108" s="236" t="s">
        <v>618</v>
      </c>
      <c r="E108" s="237">
        <v>9155520</v>
      </c>
      <c r="F108" s="237">
        <v>0</v>
      </c>
      <c r="G108" s="237">
        <v>0</v>
      </c>
      <c r="H108" s="237">
        <v>9155520</v>
      </c>
      <c r="I108" s="237">
        <v>0</v>
      </c>
      <c r="J108" s="237">
        <v>0</v>
      </c>
      <c r="K108" s="238">
        <v>0</v>
      </c>
      <c r="L108" s="237">
        <v>9155520</v>
      </c>
      <c r="M108" s="224"/>
      <c r="N108" s="126"/>
      <c r="O108" s="126"/>
      <c r="P108" s="126"/>
      <c r="Q108" s="126"/>
      <c r="R108" s="126"/>
      <c r="S108" s="126"/>
      <c r="T108" s="126"/>
      <c r="U108" s="126"/>
      <c r="V108" s="126"/>
      <c r="W108" s="126"/>
      <c r="X108" s="126"/>
      <c r="Y108" s="126"/>
      <c r="Z108" s="126"/>
      <c r="AA108" s="126"/>
      <c r="AB108" s="126"/>
    </row>
    <row r="109" spans="1:28" ht="19.5" customHeight="1">
      <c r="A109" s="126"/>
      <c r="B109" s="234"/>
      <c r="C109" s="235"/>
      <c r="D109" s="236" t="s">
        <v>619</v>
      </c>
      <c r="E109" s="237">
        <v>8078400</v>
      </c>
      <c r="F109" s="237">
        <v>0</v>
      </c>
      <c r="G109" s="237">
        <v>0</v>
      </c>
      <c r="H109" s="237">
        <v>8078400</v>
      </c>
      <c r="I109" s="237">
        <v>0</v>
      </c>
      <c r="J109" s="237">
        <v>0</v>
      </c>
      <c r="K109" s="238">
        <v>0</v>
      </c>
      <c r="L109" s="237">
        <v>8078400</v>
      </c>
      <c r="M109" s="224"/>
      <c r="N109" s="126"/>
      <c r="O109" s="126"/>
      <c r="P109" s="126"/>
      <c r="Q109" s="126"/>
      <c r="R109" s="126"/>
      <c r="S109" s="126"/>
      <c r="T109" s="126"/>
      <c r="U109" s="126"/>
      <c r="V109" s="126"/>
      <c r="W109" s="126"/>
      <c r="X109" s="126"/>
      <c r="Y109" s="126"/>
      <c r="Z109" s="126"/>
      <c r="AA109" s="126"/>
      <c r="AB109" s="126"/>
    </row>
    <row r="110" spans="1:28" ht="19.5" customHeight="1">
      <c r="A110" s="126"/>
      <c r="B110" s="234"/>
      <c r="C110" s="235"/>
      <c r="D110" s="236" t="s">
        <v>620</v>
      </c>
      <c r="E110" s="237">
        <v>1</v>
      </c>
      <c r="F110" s="237">
        <v>0</v>
      </c>
      <c r="G110" s="237">
        <v>0</v>
      </c>
      <c r="H110" s="237">
        <v>1</v>
      </c>
      <c r="I110" s="237">
        <v>0</v>
      </c>
      <c r="J110" s="237">
        <v>0</v>
      </c>
      <c r="K110" s="238">
        <v>0</v>
      </c>
      <c r="L110" s="237">
        <v>1</v>
      </c>
      <c r="M110" s="224"/>
      <c r="N110" s="126"/>
      <c r="O110" s="126"/>
      <c r="P110" s="126"/>
      <c r="Q110" s="126"/>
      <c r="R110" s="126"/>
      <c r="S110" s="126"/>
      <c r="T110" s="126"/>
      <c r="U110" s="126"/>
      <c r="V110" s="126"/>
      <c r="W110" s="126"/>
      <c r="X110" s="126"/>
      <c r="Y110" s="126"/>
      <c r="Z110" s="126"/>
      <c r="AA110" s="126"/>
      <c r="AB110" s="126"/>
    </row>
    <row r="111" spans="1:28" ht="19.5" customHeight="1">
      <c r="A111" s="126"/>
      <c r="B111" s="234"/>
      <c r="C111" s="235"/>
      <c r="D111" s="236" t="s">
        <v>621</v>
      </c>
      <c r="E111" s="237">
        <v>889200000</v>
      </c>
      <c r="F111" s="237">
        <v>0</v>
      </c>
      <c r="G111" s="237">
        <v>0</v>
      </c>
      <c r="H111" s="237">
        <v>889200000</v>
      </c>
      <c r="I111" s="237">
        <v>0</v>
      </c>
      <c r="J111" s="237">
        <v>0</v>
      </c>
      <c r="K111" s="238">
        <v>0</v>
      </c>
      <c r="L111" s="237">
        <v>889200000</v>
      </c>
      <c r="M111" s="224"/>
      <c r="N111" s="126"/>
      <c r="O111" s="126"/>
      <c r="P111" s="126"/>
      <c r="Q111" s="126"/>
      <c r="R111" s="126"/>
      <c r="S111" s="126"/>
      <c r="T111" s="126"/>
      <c r="U111" s="126"/>
      <c r="V111" s="126"/>
      <c r="W111" s="126"/>
      <c r="X111" s="126"/>
      <c r="Y111" s="126"/>
      <c r="Z111" s="126"/>
      <c r="AA111" s="126"/>
      <c r="AB111" s="126"/>
    </row>
    <row r="112" spans="1:28" ht="19.5" customHeight="1">
      <c r="A112" s="126"/>
      <c r="B112" s="234"/>
      <c r="C112" s="235"/>
      <c r="D112" s="236" t="s">
        <v>622</v>
      </c>
      <c r="E112" s="237">
        <v>1</v>
      </c>
      <c r="F112" s="237">
        <v>0</v>
      </c>
      <c r="G112" s="237">
        <v>0</v>
      </c>
      <c r="H112" s="237">
        <v>1</v>
      </c>
      <c r="I112" s="237">
        <v>0</v>
      </c>
      <c r="J112" s="237">
        <v>0</v>
      </c>
      <c r="K112" s="238">
        <v>0</v>
      </c>
      <c r="L112" s="237">
        <v>1</v>
      </c>
      <c r="M112" s="224"/>
      <c r="N112" s="126"/>
      <c r="O112" s="126"/>
      <c r="P112" s="126"/>
      <c r="Q112" s="126"/>
      <c r="R112" s="126"/>
      <c r="S112" s="126"/>
      <c r="T112" s="126"/>
      <c r="U112" s="126"/>
      <c r="V112" s="126"/>
      <c r="W112" s="126"/>
      <c r="X112" s="126"/>
      <c r="Y112" s="126"/>
      <c r="Z112" s="126"/>
      <c r="AA112" s="126"/>
      <c r="AB112" s="126"/>
    </row>
    <row r="113" spans="1:28" ht="19.5" customHeight="1">
      <c r="A113" s="126"/>
      <c r="B113" s="234"/>
      <c r="C113" s="235"/>
      <c r="D113" s="236" t="s">
        <v>623</v>
      </c>
      <c r="E113" s="237">
        <v>1</v>
      </c>
      <c r="F113" s="237">
        <v>0</v>
      </c>
      <c r="G113" s="237">
        <v>0</v>
      </c>
      <c r="H113" s="237">
        <v>1</v>
      </c>
      <c r="I113" s="237">
        <v>747900</v>
      </c>
      <c r="J113" s="237">
        <v>747900</v>
      </c>
      <c r="K113" s="239">
        <v>0</v>
      </c>
      <c r="L113" s="237">
        <v>-747899</v>
      </c>
      <c r="M113" s="224"/>
      <c r="N113" s="126"/>
      <c r="O113" s="126"/>
      <c r="P113" s="126"/>
      <c r="Q113" s="126"/>
      <c r="R113" s="126"/>
      <c r="S113" s="126"/>
      <c r="T113" s="126"/>
      <c r="U113" s="126"/>
      <c r="V113" s="126"/>
      <c r="W113" s="126"/>
      <c r="X113" s="126"/>
      <c r="Y113" s="126"/>
      <c r="Z113" s="126"/>
      <c r="AA113" s="126"/>
      <c r="AB113" s="126"/>
    </row>
    <row r="114" spans="1:28" ht="19.5" customHeight="1">
      <c r="A114" s="126"/>
      <c r="B114" s="234"/>
      <c r="C114" s="235"/>
      <c r="D114" s="236" t="s">
        <v>624</v>
      </c>
      <c r="E114" s="237">
        <v>1</v>
      </c>
      <c r="F114" s="237">
        <v>0</v>
      </c>
      <c r="G114" s="237">
        <v>0</v>
      </c>
      <c r="H114" s="237">
        <v>1</v>
      </c>
      <c r="I114" s="237">
        <v>930000</v>
      </c>
      <c r="J114" s="237">
        <v>930000</v>
      </c>
      <c r="K114" s="239">
        <v>0</v>
      </c>
      <c r="L114" s="237">
        <v>-929999</v>
      </c>
      <c r="M114" s="224"/>
      <c r="N114" s="126"/>
      <c r="O114" s="126"/>
      <c r="P114" s="126"/>
      <c r="Q114" s="126"/>
      <c r="R114" s="126"/>
      <c r="S114" s="126"/>
      <c r="T114" s="126"/>
      <c r="U114" s="126"/>
      <c r="V114" s="126"/>
      <c r="W114" s="126"/>
      <c r="X114" s="126"/>
      <c r="Y114" s="126"/>
      <c r="Z114" s="126"/>
      <c r="AA114" s="126"/>
      <c r="AB114" s="126"/>
    </row>
    <row r="115" spans="1:28" ht="19.5" customHeight="1">
      <c r="A115" s="126"/>
      <c r="B115" s="234"/>
      <c r="C115" s="235"/>
      <c r="D115" s="236" t="s">
        <v>625</v>
      </c>
      <c r="E115" s="237">
        <v>1</v>
      </c>
      <c r="F115" s="237">
        <v>0</v>
      </c>
      <c r="G115" s="237">
        <v>0</v>
      </c>
      <c r="H115" s="237">
        <v>1</v>
      </c>
      <c r="I115" s="237">
        <v>0</v>
      </c>
      <c r="J115" s="237">
        <v>0</v>
      </c>
      <c r="K115" s="238">
        <v>0</v>
      </c>
      <c r="L115" s="237">
        <v>1</v>
      </c>
      <c r="M115" s="224"/>
      <c r="N115" s="126"/>
      <c r="O115" s="126"/>
      <c r="P115" s="126"/>
      <c r="Q115" s="126"/>
      <c r="R115" s="126"/>
      <c r="S115" s="126"/>
      <c r="T115" s="126"/>
      <c r="U115" s="126"/>
      <c r="V115" s="126"/>
      <c r="W115" s="126"/>
      <c r="X115" s="126"/>
      <c r="Y115" s="126"/>
      <c r="Z115" s="126"/>
      <c r="AA115" s="126"/>
      <c r="AB115" s="126"/>
    </row>
    <row r="116" spans="1:28" ht="19.5" customHeight="1">
      <c r="A116" s="126"/>
      <c r="B116" s="234"/>
      <c r="C116" s="235"/>
      <c r="D116" s="236" t="s">
        <v>626</v>
      </c>
      <c r="E116" s="237">
        <v>1</v>
      </c>
      <c r="F116" s="237">
        <v>0</v>
      </c>
      <c r="G116" s="237">
        <v>0</v>
      </c>
      <c r="H116" s="237">
        <v>1</v>
      </c>
      <c r="I116" s="237">
        <v>0</v>
      </c>
      <c r="J116" s="237">
        <v>0</v>
      </c>
      <c r="K116" s="238">
        <v>0</v>
      </c>
      <c r="L116" s="237">
        <v>1</v>
      </c>
      <c r="M116" s="224"/>
      <c r="N116" s="126"/>
      <c r="O116" s="126"/>
      <c r="P116" s="126"/>
      <c r="Q116" s="126"/>
      <c r="R116" s="126"/>
      <c r="S116" s="126"/>
      <c r="T116" s="126"/>
      <c r="U116" s="126"/>
      <c r="V116" s="126"/>
      <c r="W116" s="126"/>
      <c r="X116" s="126"/>
      <c r="Y116" s="126"/>
      <c r="Z116" s="126"/>
      <c r="AA116" s="126"/>
      <c r="AB116" s="126"/>
    </row>
    <row r="117" spans="1:28" ht="19.5" customHeight="1">
      <c r="A117" s="126"/>
      <c r="B117" s="234"/>
      <c r="C117" s="235"/>
      <c r="D117" s="236" t="s">
        <v>627</v>
      </c>
      <c r="E117" s="237">
        <v>24235200</v>
      </c>
      <c r="F117" s="237">
        <v>0</v>
      </c>
      <c r="G117" s="237">
        <v>0</v>
      </c>
      <c r="H117" s="237">
        <v>24235200</v>
      </c>
      <c r="I117" s="237">
        <v>0</v>
      </c>
      <c r="J117" s="237">
        <v>0</v>
      </c>
      <c r="K117" s="238">
        <v>0</v>
      </c>
      <c r="L117" s="237">
        <v>24235200</v>
      </c>
      <c r="M117" s="224"/>
      <c r="N117" s="126"/>
      <c r="O117" s="126"/>
      <c r="P117" s="126"/>
      <c r="Q117" s="126"/>
      <c r="R117" s="126"/>
      <c r="S117" s="126"/>
      <c r="T117" s="126"/>
      <c r="U117" s="126"/>
      <c r="V117" s="126"/>
      <c r="W117" s="126"/>
      <c r="X117" s="126"/>
      <c r="Y117" s="126"/>
      <c r="Z117" s="126"/>
      <c r="AA117" s="126"/>
      <c r="AB117" s="126"/>
    </row>
    <row r="118" spans="1:28" ht="19.5" customHeight="1">
      <c r="A118" s="126"/>
      <c r="B118" s="234"/>
      <c r="C118" s="235"/>
      <c r="D118" s="236" t="s">
        <v>628</v>
      </c>
      <c r="E118" s="237">
        <v>2154240</v>
      </c>
      <c r="F118" s="237">
        <v>0</v>
      </c>
      <c r="G118" s="237">
        <v>0</v>
      </c>
      <c r="H118" s="237">
        <v>2154240</v>
      </c>
      <c r="I118" s="237">
        <v>0</v>
      </c>
      <c r="J118" s="237">
        <v>0</v>
      </c>
      <c r="K118" s="238">
        <v>0</v>
      </c>
      <c r="L118" s="237">
        <v>2154240</v>
      </c>
      <c r="M118" s="224"/>
      <c r="N118" s="126"/>
      <c r="O118" s="126"/>
      <c r="P118" s="126"/>
      <c r="Q118" s="126"/>
      <c r="R118" s="126"/>
      <c r="S118" s="126"/>
      <c r="T118" s="126"/>
      <c r="U118" s="126"/>
      <c r="V118" s="126"/>
      <c r="W118" s="126"/>
      <c r="X118" s="126"/>
      <c r="Y118" s="126"/>
      <c r="Z118" s="126"/>
      <c r="AA118" s="126"/>
      <c r="AB118" s="126"/>
    </row>
    <row r="119" spans="1:28" ht="39" customHeight="1">
      <c r="A119" s="126"/>
      <c r="B119" s="234"/>
      <c r="C119" s="235"/>
      <c r="D119" s="236" t="s">
        <v>629</v>
      </c>
      <c r="E119" s="237">
        <v>1</v>
      </c>
      <c r="F119" s="237">
        <v>0</v>
      </c>
      <c r="G119" s="237">
        <v>0</v>
      </c>
      <c r="H119" s="237">
        <v>1</v>
      </c>
      <c r="I119" s="237">
        <v>0</v>
      </c>
      <c r="J119" s="237">
        <v>0</v>
      </c>
      <c r="K119" s="238">
        <v>0</v>
      </c>
      <c r="L119" s="237">
        <v>1</v>
      </c>
      <c r="M119" s="224"/>
      <c r="N119" s="126"/>
      <c r="O119" s="126"/>
      <c r="P119" s="126"/>
      <c r="Q119" s="126"/>
      <c r="R119" s="126"/>
      <c r="S119" s="126"/>
      <c r="T119" s="126"/>
      <c r="U119" s="126"/>
      <c r="V119" s="126"/>
      <c r="W119" s="126"/>
      <c r="X119" s="126"/>
      <c r="Y119" s="126"/>
      <c r="Z119" s="126"/>
      <c r="AA119" s="126"/>
      <c r="AB119" s="126"/>
    </row>
    <row r="120" spans="1:28" ht="19.5" customHeight="1">
      <c r="A120" s="126"/>
      <c r="B120" s="234"/>
      <c r="C120" s="235"/>
      <c r="D120" s="236" t="s">
        <v>630</v>
      </c>
      <c r="E120" s="237">
        <v>1281000000</v>
      </c>
      <c r="F120" s="237">
        <v>0</v>
      </c>
      <c r="G120" s="237">
        <v>0</v>
      </c>
      <c r="H120" s="237">
        <v>1281000000</v>
      </c>
      <c r="I120" s="237">
        <v>29237208</v>
      </c>
      <c r="J120" s="237">
        <v>29237208</v>
      </c>
      <c r="K120" s="238">
        <v>2.2823739999999999</v>
      </c>
      <c r="L120" s="237">
        <v>1251762792</v>
      </c>
      <c r="M120" s="224"/>
      <c r="N120" s="126"/>
      <c r="O120" s="126"/>
      <c r="P120" s="126"/>
      <c r="Q120" s="126"/>
      <c r="R120" s="126"/>
      <c r="S120" s="126"/>
      <c r="T120" s="126"/>
      <c r="U120" s="126"/>
      <c r="V120" s="126"/>
      <c r="W120" s="126"/>
      <c r="X120" s="126"/>
      <c r="Y120" s="126"/>
      <c r="Z120" s="126"/>
      <c r="AA120" s="126"/>
      <c r="AB120" s="126"/>
    </row>
    <row r="121" spans="1:28" ht="19.5" customHeight="1">
      <c r="A121" s="126"/>
      <c r="B121" s="234"/>
      <c r="C121" s="235"/>
      <c r="D121" s="236" t="s">
        <v>631</v>
      </c>
      <c r="E121" s="237">
        <v>200000000</v>
      </c>
      <c r="F121" s="237">
        <v>0</v>
      </c>
      <c r="G121" s="237">
        <v>0</v>
      </c>
      <c r="H121" s="237">
        <v>200000000</v>
      </c>
      <c r="I121" s="237">
        <v>0</v>
      </c>
      <c r="J121" s="237">
        <v>0</v>
      </c>
      <c r="K121" s="238">
        <v>0</v>
      </c>
      <c r="L121" s="237">
        <v>200000000</v>
      </c>
      <c r="M121" s="224"/>
      <c r="N121" s="126"/>
      <c r="O121" s="126"/>
      <c r="P121" s="126"/>
      <c r="Q121" s="126"/>
      <c r="R121" s="126"/>
      <c r="S121" s="126"/>
      <c r="T121" s="126"/>
      <c r="U121" s="126"/>
      <c r="V121" s="126"/>
      <c r="W121" s="126"/>
      <c r="X121" s="126"/>
      <c r="Y121" s="126"/>
      <c r="Z121" s="126"/>
      <c r="AA121" s="126"/>
      <c r="AB121" s="126"/>
    </row>
    <row r="122" spans="1:28" ht="19.5" customHeight="1">
      <c r="A122" s="126"/>
      <c r="B122" s="234"/>
      <c r="C122" s="235"/>
      <c r="D122" s="236" t="s">
        <v>632</v>
      </c>
      <c r="E122" s="237">
        <v>200000000</v>
      </c>
      <c r="F122" s="237">
        <v>0</v>
      </c>
      <c r="G122" s="237">
        <v>0</v>
      </c>
      <c r="H122" s="237">
        <v>200000000</v>
      </c>
      <c r="I122" s="237">
        <v>0</v>
      </c>
      <c r="J122" s="237">
        <v>0</v>
      </c>
      <c r="K122" s="238">
        <v>0</v>
      </c>
      <c r="L122" s="237">
        <v>200000000</v>
      </c>
      <c r="M122" s="224"/>
      <c r="N122" s="126"/>
      <c r="O122" s="126"/>
      <c r="P122" s="126"/>
      <c r="Q122" s="126"/>
      <c r="R122" s="126"/>
      <c r="S122" s="126"/>
      <c r="T122" s="126"/>
      <c r="U122" s="126"/>
      <c r="V122" s="126"/>
      <c r="W122" s="126"/>
      <c r="X122" s="126"/>
      <c r="Y122" s="126"/>
      <c r="Z122" s="126"/>
      <c r="AA122" s="126"/>
      <c r="AB122" s="126"/>
    </row>
    <row r="123" spans="1:28" ht="19.5" customHeight="1">
      <c r="A123" s="126"/>
      <c r="B123" s="234"/>
      <c r="C123" s="235"/>
      <c r="D123" s="236" t="s">
        <v>633</v>
      </c>
      <c r="E123" s="237">
        <v>1081000000</v>
      </c>
      <c r="F123" s="237">
        <v>0</v>
      </c>
      <c r="G123" s="237">
        <v>0</v>
      </c>
      <c r="H123" s="237">
        <v>1081000000</v>
      </c>
      <c r="I123" s="237">
        <v>29237208</v>
      </c>
      <c r="J123" s="237">
        <v>29237208</v>
      </c>
      <c r="K123" s="238">
        <v>2.7046450000000002</v>
      </c>
      <c r="L123" s="237">
        <v>1051762792</v>
      </c>
      <c r="M123" s="224"/>
      <c r="N123" s="126"/>
      <c r="O123" s="126"/>
      <c r="P123" s="126"/>
      <c r="Q123" s="126"/>
      <c r="R123" s="126"/>
      <c r="S123" s="126"/>
      <c r="T123" s="126"/>
      <c r="U123" s="126"/>
      <c r="V123" s="126"/>
      <c r="W123" s="126"/>
      <c r="X123" s="126"/>
      <c r="Y123" s="126"/>
      <c r="Z123" s="126"/>
      <c r="AA123" s="126"/>
      <c r="AB123" s="126"/>
    </row>
    <row r="124" spans="1:28" ht="19.5" customHeight="1">
      <c r="A124" s="126"/>
      <c r="B124" s="234"/>
      <c r="C124" s="235"/>
      <c r="D124" s="236" t="s">
        <v>634</v>
      </c>
      <c r="E124" s="237">
        <v>1081000000</v>
      </c>
      <c r="F124" s="237">
        <v>0</v>
      </c>
      <c r="G124" s="237">
        <v>0</v>
      </c>
      <c r="H124" s="237">
        <v>1081000000</v>
      </c>
      <c r="I124" s="237">
        <v>29237208</v>
      </c>
      <c r="J124" s="237">
        <v>29237208</v>
      </c>
      <c r="K124" s="238">
        <v>2.7046450000000002</v>
      </c>
      <c r="L124" s="237">
        <v>1051762792</v>
      </c>
      <c r="M124" s="224"/>
      <c r="N124" s="126"/>
      <c r="O124" s="126"/>
      <c r="P124" s="126"/>
      <c r="Q124" s="126"/>
      <c r="R124" s="126"/>
      <c r="S124" s="126"/>
      <c r="T124" s="126"/>
      <c r="U124" s="126"/>
      <c r="V124" s="126"/>
      <c r="W124" s="126"/>
      <c r="X124" s="126"/>
      <c r="Y124" s="126"/>
      <c r="Z124" s="126"/>
      <c r="AA124" s="126"/>
      <c r="AB124" s="126"/>
    </row>
    <row r="125" spans="1:28" ht="19.5" customHeight="1">
      <c r="A125" s="126"/>
      <c r="B125" s="234"/>
      <c r="C125" s="235"/>
      <c r="D125" s="236" t="s">
        <v>635</v>
      </c>
      <c r="E125" s="237">
        <v>1000000000</v>
      </c>
      <c r="F125" s="237">
        <v>0</v>
      </c>
      <c r="G125" s="237">
        <v>0</v>
      </c>
      <c r="H125" s="237">
        <v>1000000000</v>
      </c>
      <c r="I125" s="237">
        <v>28079543</v>
      </c>
      <c r="J125" s="237">
        <v>28079543</v>
      </c>
      <c r="K125" s="238">
        <v>2.8079540000000001</v>
      </c>
      <c r="L125" s="237">
        <v>971920457</v>
      </c>
      <c r="M125" s="224"/>
      <c r="N125" s="126"/>
      <c r="O125" s="126"/>
      <c r="P125" s="126"/>
      <c r="Q125" s="126"/>
      <c r="R125" s="126"/>
      <c r="S125" s="126"/>
      <c r="T125" s="126"/>
      <c r="U125" s="126"/>
      <c r="V125" s="126"/>
      <c r="W125" s="126"/>
      <c r="X125" s="126"/>
      <c r="Y125" s="126"/>
      <c r="Z125" s="126"/>
      <c r="AA125" s="126"/>
      <c r="AB125" s="126"/>
    </row>
    <row r="126" spans="1:28" ht="19.5" customHeight="1">
      <c r="A126" s="126"/>
      <c r="B126" s="234"/>
      <c r="C126" s="235"/>
      <c r="D126" s="236" t="s">
        <v>636</v>
      </c>
      <c r="E126" s="237">
        <v>30000000</v>
      </c>
      <c r="F126" s="237">
        <v>0</v>
      </c>
      <c r="G126" s="237">
        <v>0</v>
      </c>
      <c r="H126" s="237">
        <v>30000000</v>
      </c>
      <c r="I126" s="237">
        <v>1157665</v>
      </c>
      <c r="J126" s="237">
        <v>1157665</v>
      </c>
      <c r="K126" s="238">
        <v>3.8588830000000001</v>
      </c>
      <c r="L126" s="237">
        <v>28842335</v>
      </c>
      <c r="M126" s="224"/>
      <c r="N126" s="126"/>
      <c r="O126" s="126"/>
      <c r="P126" s="126"/>
      <c r="Q126" s="126"/>
      <c r="R126" s="126"/>
      <c r="S126" s="126"/>
      <c r="T126" s="126"/>
      <c r="U126" s="126"/>
      <c r="V126" s="126"/>
      <c r="W126" s="126"/>
      <c r="X126" s="126"/>
      <c r="Y126" s="126"/>
      <c r="Z126" s="126"/>
      <c r="AA126" s="126"/>
      <c r="AB126" s="126"/>
    </row>
    <row r="127" spans="1:28" ht="19.5" customHeight="1">
      <c r="A127" s="126"/>
      <c r="B127" s="234"/>
      <c r="C127" s="235"/>
      <c r="D127" s="236" t="s">
        <v>637</v>
      </c>
      <c r="E127" s="237">
        <v>51000000</v>
      </c>
      <c r="F127" s="237">
        <v>0</v>
      </c>
      <c r="G127" s="237">
        <v>0</v>
      </c>
      <c r="H127" s="237">
        <v>51000000</v>
      </c>
      <c r="I127" s="237">
        <v>0</v>
      </c>
      <c r="J127" s="237">
        <v>0</v>
      </c>
      <c r="K127" s="238">
        <v>0</v>
      </c>
      <c r="L127" s="237">
        <v>51000000</v>
      </c>
      <c r="M127" s="224"/>
      <c r="N127" s="126"/>
      <c r="O127" s="126"/>
      <c r="P127" s="126"/>
      <c r="Q127" s="126"/>
      <c r="R127" s="126"/>
      <c r="S127" s="126"/>
      <c r="T127" s="126"/>
      <c r="U127" s="126"/>
      <c r="V127" s="126"/>
      <c r="W127" s="126"/>
      <c r="X127" s="126"/>
      <c r="Y127" s="126"/>
      <c r="Z127" s="126"/>
      <c r="AA127" s="126"/>
      <c r="AB127" s="126"/>
    </row>
  </sheetData>
  <mergeCells count="7">
    <mergeCell ref="D12:L12"/>
    <mergeCell ref="A1:B6"/>
    <mergeCell ref="C1:Y3"/>
    <mergeCell ref="Z1:AA2"/>
    <mergeCell ref="Z3:AA4"/>
    <mergeCell ref="C4:Y6"/>
    <mergeCell ref="Z5:AA6"/>
  </mergeCells>
  <pageMargins left="0.7" right="0.7" top="0.75" bottom="0.75" header="0.3" footer="0.3"/>
  <pageSetup orientation="portrait"/>
  <headerFooter>
    <oddFooter>&amp;C&amp;"Helvetica Neue,Regular"&amp;12&amp;K000000&amp;P</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C30"/>
  <sheetViews>
    <sheetView showGridLines="0" workbookViewId="0"/>
  </sheetViews>
  <sheetFormatPr baseColWidth="10" defaultColWidth="10.85546875" defaultRowHeight="15" customHeight="1"/>
  <cols>
    <col min="1" max="1" width="27.85546875" style="1" customWidth="1"/>
    <col min="2" max="2" width="48.85546875" style="1" customWidth="1"/>
    <col min="3" max="3" width="19.42578125" style="1" customWidth="1"/>
    <col min="4" max="30" width="10.85546875" style="1" customWidth="1"/>
    <col min="31" max="16384" width="10.85546875" style="1"/>
  </cols>
  <sheetData>
    <row r="1" spans="1:29" ht="13.5" customHeight="1">
      <c r="A1" s="615" t="s">
        <v>0</v>
      </c>
      <c r="B1" s="616"/>
      <c r="C1" s="602" t="s">
        <v>1</v>
      </c>
      <c r="D1" s="603"/>
      <c r="E1" s="603"/>
      <c r="F1" s="603"/>
      <c r="G1" s="603"/>
      <c r="H1" s="603"/>
      <c r="I1" s="603"/>
      <c r="J1" s="603"/>
      <c r="K1" s="603"/>
      <c r="L1" s="603"/>
      <c r="M1" s="603"/>
      <c r="N1" s="603"/>
      <c r="O1" s="603"/>
      <c r="P1" s="603"/>
      <c r="Q1" s="603"/>
      <c r="R1" s="603"/>
      <c r="S1" s="603"/>
      <c r="T1" s="603"/>
      <c r="U1" s="603"/>
      <c r="V1" s="603"/>
      <c r="W1" s="603"/>
      <c r="X1" s="603"/>
      <c r="Y1" s="603"/>
      <c r="Z1" s="603"/>
      <c r="AA1" s="617" t="s">
        <v>2</v>
      </c>
      <c r="AB1" s="618"/>
      <c r="AC1" s="224"/>
    </row>
    <row r="2" spans="1:29" ht="15" customHeight="1">
      <c r="A2" s="616"/>
      <c r="B2" s="616"/>
      <c r="C2" s="603"/>
      <c r="D2" s="603"/>
      <c r="E2" s="603"/>
      <c r="F2" s="603"/>
      <c r="G2" s="603"/>
      <c r="H2" s="603"/>
      <c r="I2" s="603"/>
      <c r="J2" s="603"/>
      <c r="K2" s="603"/>
      <c r="L2" s="603"/>
      <c r="M2" s="603"/>
      <c r="N2" s="603"/>
      <c r="O2" s="603"/>
      <c r="P2" s="603"/>
      <c r="Q2" s="603"/>
      <c r="R2" s="603"/>
      <c r="S2" s="603"/>
      <c r="T2" s="603"/>
      <c r="U2" s="603"/>
      <c r="V2" s="603"/>
      <c r="W2" s="603"/>
      <c r="X2" s="603"/>
      <c r="Y2" s="603"/>
      <c r="Z2" s="603"/>
      <c r="AA2" s="618"/>
      <c r="AB2" s="618"/>
      <c r="AC2" s="224"/>
    </row>
    <row r="3" spans="1:29" ht="15" customHeight="1">
      <c r="A3" s="616"/>
      <c r="B3" s="616"/>
      <c r="C3" s="603"/>
      <c r="D3" s="603"/>
      <c r="E3" s="603"/>
      <c r="F3" s="603"/>
      <c r="G3" s="603"/>
      <c r="H3" s="603"/>
      <c r="I3" s="603"/>
      <c r="J3" s="603"/>
      <c r="K3" s="603"/>
      <c r="L3" s="603"/>
      <c r="M3" s="603"/>
      <c r="N3" s="603"/>
      <c r="O3" s="603"/>
      <c r="P3" s="603"/>
      <c r="Q3" s="603"/>
      <c r="R3" s="603"/>
      <c r="S3" s="603"/>
      <c r="T3" s="603"/>
      <c r="U3" s="603"/>
      <c r="V3" s="603"/>
      <c r="W3" s="603"/>
      <c r="X3" s="603"/>
      <c r="Y3" s="603"/>
      <c r="Z3" s="603"/>
      <c r="AA3" s="619" t="s">
        <v>4</v>
      </c>
      <c r="AB3" s="620"/>
      <c r="AC3" s="224"/>
    </row>
    <row r="4" spans="1:29" ht="15" customHeight="1">
      <c r="A4" s="616"/>
      <c r="B4" s="616"/>
      <c r="C4" s="604" t="s">
        <v>3</v>
      </c>
      <c r="D4" s="605"/>
      <c r="E4" s="605"/>
      <c r="F4" s="605"/>
      <c r="G4" s="605"/>
      <c r="H4" s="605"/>
      <c r="I4" s="605"/>
      <c r="J4" s="605"/>
      <c r="K4" s="605"/>
      <c r="L4" s="605"/>
      <c r="M4" s="605"/>
      <c r="N4" s="605"/>
      <c r="O4" s="605"/>
      <c r="P4" s="605"/>
      <c r="Q4" s="605"/>
      <c r="R4" s="605"/>
      <c r="S4" s="605"/>
      <c r="T4" s="605"/>
      <c r="U4" s="605"/>
      <c r="V4" s="605"/>
      <c r="W4" s="605"/>
      <c r="X4" s="605"/>
      <c r="Y4" s="605"/>
      <c r="Z4" s="605"/>
      <c r="AA4" s="620"/>
      <c r="AB4" s="620"/>
      <c r="AC4" s="224"/>
    </row>
    <row r="5" spans="1:29" ht="15" customHeight="1">
      <c r="A5" s="616"/>
      <c r="B5" s="616"/>
      <c r="C5" s="605"/>
      <c r="D5" s="605"/>
      <c r="E5" s="605"/>
      <c r="F5" s="605"/>
      <c r="G5" s="605"/>
      <c r="H5" s="605"/>
      <c r="I5" s="605"/>
      <c r="J5" s="605"/>
      <c r="K5" s="605"/>
      <c r="L5" s="605"/>
      <c r="M5" s="605"/>
      <c r="N5" s="605"/>
      <c r="O5" s="605"/>
      <c r="P5" s="605"/>
      <c r="Q5" s="605"/>
      <c r="R5" s="605"/>
      <c r="S5" s="605"/>
      <c r="T5" s="605"/>
      <c r="U5" s="605"/>
      <c r="V5" s="605"/>
      <c r="W5" s="605"/>
      <c r="X5" s="605"/>
      <c r="Y5" s="605"/>
      <c r="Z5" s="605"/>
      <c r="AA5" s="619" t="s">
        <v>5</v>
      </c>
      <c r="AB5" s="620"/>
      <c r="AC5" s="224"/>
    </row>
    <row r="6" spans="1:29" ht="15" customHeight="1">
      <c r="A6" s="616"/>
      <c r="B6" s="616"/>
      <c r="C6" s="605"/>
      <c r="D6" s="605"/>
      <c r="E6" s="605"/>
      <c r="F6" s="605"/>
      <c r="G6" s="605"/>
      <c r="H6" s="605"/>
      <c r="I6" s="605"/>
      <c r="J6" s="605"/>
      <c r="K6" s="605"/>
      <c r="L6" s="605"/>
      <c r="M6" s="605"/>
      <c r="N6" s="605"/>
      <c r="O6" s="605"/>
      <c r="P6" s="605"/>
      <c r="Q6" s="605"/>
      <c r="R6" s="605"/>
      <c r="S6" s="605"/>
      <c r="T6" s="605"/>
      <c r="U6" s="605"/>
      <c r="V6" s="605"/>
      <c r="W6" s="605"/>
      <c r="X6" s="605"/>
      <c r="Y6" s="605"/>
      <c r="Z6" s="605"/>
      <c r="AA6" s="620"/>
      <c r="AB6" s="620"/>
      <c r="AC6" s="224"/>
    </row>
    <row r="7" spans="1:29" ht="15" customHeight="1">
      <c r="A7" s="225"/>
      <c r="B7" s="225"/>
      <c r="C7" s="225"/>
      <c r="D7" s="225"/>
      <c r="E7" s="225"/>
      <c r="F7" s="225"/>
      <c r="G7" s="225"/>
      <c r="H7" s="225"/>
      <c r="I7" s="225"/>
      <c r="J7" s="225"/>
      <c r="K7" s="225"/>
      <c r="L7" s="225"/>
      <c r="M7" s="225"/>
      <c r="N7" s="225"/>
      <c r="O7" s="225"/>
      <c r="P7" s="225"/>
      <c r="Q7" s="225"/>
      <c r="R7" s="225"/>
      <c r="S7" s="225"/>
      <c r="T7" s="225"/>
      <c r="U7" s="225"/>
      <c r="V7" s="225"/>
      <c r="W7" s="225"/>
      <c r="X7" s="225"/>
      <c r="Y7" s="225"/>
      <c r="Z7" s="225"/>
      <c r="AA7" s="225"/>
      <c r="AB7" s="225"/>
      <c r="AC7" s="126"/>
    </row>
    <row r="8" spans="1:29" ht="15" customHeight="1">
      <c r="A8" s="126"/>
      <c r="B8" s="126"/>
      <c r="C8" s="126"/>
      <c r="D8" s="126"/>
      <c r="E8" s="126"/>
      <c r="F8" s="126"/>
      <c r="G8" s="126"/>
      <c r="H8" s="126"/>
      <c r="I8" s="126"/>
      <c r="J8" s="126"/>
      <c r="K8" s="126"/>
      <c r="L8" s="126"/>
      <c r="M8" s="126"/>
      <c r="N8" s="126"/>
      <c r="O8" s="126"/>
      <c r="P8" s="126"/>
      <c r="Q8" s="126"/>
      <c r="R8" s="126"/>
      <c r="S8" s="126"/>
      <c r="T8" s="126"/>
      <c r="U8" s="126"/>
      <c r="V8" s="126"/>
      <c r="W8" s="126"/>
      <c r="X8" s="126"/>
      <c r="Y8" s="126"/>
      <c r="Z8" s="126"/>
      <c r="AA8" s="126"/>
      <c r="AB8" s="126"/>
      <c r="AC8" s="126"/>
    </row>
    <row r="9" spans="1:29" ht="15" customHeight="1">
      <c r="A9" s="126"/>
      <c r="B9" s="126"/>
      <c r="C9" s="126"/>
      <c r="D9" s="126"/>
      <c r="E9" s="126"/>
      <c r="F9" s="126"/>
      <c r="G9" s="126"/>
      <c r="H9" s="126"/>
      <c r="I9" s="126"/>
      <c r="J9" s="126"/>
      <c r="K9" s="126"/>
      <c r="L9" s="126"/>
      <c r="M9" s="126"/>
      <c r="N9" s="126"/>
      <c r="O9" s="126"/>
      <c r="P9" s="126"/>
      <c r="Q9" s="126"/>
      <c r="R9" s="126"/>
      <c r="S9" s="126"/>
      <c r="T9" s="126"/>
      <c r="U9" s="126"/>
      <c r="V9" s="126"/>
      <c r="W9" s="126"/>
      <c r="X9" s="126"/>
      <c r="Y9" s="126"/>
      <c r="Z9" s="126"/>
      <c r="AA9" s="126"/>
      <c r="AB9" s="126"/>
      <c r="AC9" s="126"/>
    </row>
    <row r="10" spans="1:29" ht="15" customHeight="1">
      <c r="A10" s="126"/>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row>
    <row r="11" spans="1:29" ht="15" customHeight="1">
      <c r="A11" s="126"/>
      <c r="B11" s="126"/>
      <c r="C11" s="126"/>
      <c r="D11" s="126"/>
      <c r="E11" s="126"/>
      <c r="F11" s="126"/>
      <c r="G11" s="126"/>
      <c r="H11" s="126"/>
      <c r="I11" s="126"/>
      <c r="J11" s="126"/>
      <c r="K11" s="126"/>
      <c r="L11" s="126"/>
      <c r="M11" s="126"/>
      <c r="N11" s="126"/>
      <c r="O11" s="126"/>
      <c r="P11" s="126"/>
      <c r="Q11" s="126"/>
      <c r="R11" s="126"/>
      <c r="S11" s="126"/>
      <c r="T11" s="126"/>
      <c r="U11" s="126"/>
      <c r="V11" s="126"/>
      <c r="W11" s="126"/>
      <c r="X11" s="126"/>
      <c r="Y11" s="126"/>
      <c r="Z11" s="126"/>
      <c r="AA11" s="126"/>
      <c r="AB11" s="126"/>
      <c r="AC11" s="126"/>
    </row>
    <row r="12" spans="1:29" ht="15" customHeight="1">
      <c r="A12" s="240"/>
      <c r="B12" s="240"/>
      <c r="C12" s="240"/>
      <c r="D12" s="126"/>
      <c r="E12" s="126"/>
      <c r="F12" s="126"/>
      <c r="G12" s="126"/>
      <c r="H12" s="126"/>
      <c r="I12" s="126"/>
      <c r="J12" s="126"/>
      <c r="K12" s="126"/>
      <c r="L12" s="126"/>
      <c r="M12" s="126"/>
      <c r="N12" s="126"/>
      <c r="O12" s="126"/>
      <c r="P12" s="126"/>
      <c r="Q12" s="126"/>
      <c r="R12" s="126"/>
      <c r="S12" s="126"/>
      <c r="T12" s="126"/>
      <c r="U12" s="126"/>
      <c r="V12" s="126"/>
      <c r="W12" s="126"/>
      <c r="X12" s="126"/>
      <c r="Y12" s="126"/>
      <c r="Z12" s="126"/>
      <c r="AA12" s="126"/>
      <c r="AB12" s="126"/>
      <c r="AC12" s="126"/>
    </row>
    <row r="13" spans="1:29" ht="15" customHeight="1">
      <c r="A13" s="241"/>
      <c r="B13" s="242" t="s">
        <v>638</v>
      </c>
      <c r="C13" s="243" cm="1">
        <f t="array" ref="C13">SUM(C14:C30)</f>
        <v>18541953304.743683</v>
      </c>
      <c r="D13" s="224"/>
      <c r="E13" s="126"/>
      <c r="F13" s="126"/>
      <c r="G13" s="126"/>
      <c r="H13" s="126"/>
      <c r="I13" s="126"/>
      <c r="J13" s="126"/>
      <c r="K13" s="126"/>
      <c r="L13" s="126"/>
      <c r="M13" s="126"/>
      <c r="N13" s="126"/>
      <c r="O13" s="126"/>
      <c r="P13" s="126"/>
      <c r="Q13" s="126"/>
      <c r="R13" s="126"/>
      <c r="S13" s="126"/>
      <c r="T13" s="126"/>
      <c r="U13" s="126"/>
      <c r="V13" s="126"/>
      <c r="W13" s="126"/>
      <c r="X13" s="126"/>
      <c r="Y13" s="126"/>
      <c r="Z13" s="126"/>
      <c r="AA13" s="126"/>
      <c r="AB13" s="126"/>
      <c r="AC13" s="126"/>
    </row>
    <row r="14" spans="1:29" ht="16.5" customHeight="1">
      <c r="A14" s="244" t="s">
        <v>639</v>
      </c>
      <c r="B14" s="244" t="s">
        <v>640</v>
      </c>
      <c r="C14" s="245" cm="1">
        <f t="array" ref="C14">'15. Flujo de caja'!O15</f>
        <v>16881537489.945099</v>
      </c>
      <c r="D14" s="224"/>
      <c r="E14" s="126"/>
      <c r="F14" s="126"/>
      <c r="G14" s="126"/>
      <c r="H14" s="126"/>
      <c r="I14" s="126"/>
      <c r="J14" s="126"/>
      <c r="K14" s="126"/>
      <c r="L14" s="126"/>
      <c r="M14" s="126"/>
      <c r="N14" s="126"/>
      <c r="O14" s="126"/>
      <c r="P14" s="126"/>
      <c r="Q14" s="126"/>
      <c r="R14" s="126"/>
      <c r="S14" s="126"/>
      <c r="T14" s="126"/>
      <c r="U14" s="126"/>
      <c r="V14" s="126"/>
      <c r="W14" s="126"/>
      <c r="X14" s="126"/>
      <c r="Y14" s="126"/>
      <c r="Z14" s="126"/>
      <c r="AA14" s="126"/>
      <c r="AB14" s="126"/>
      <c r="AC14" s="126"/>
    </row>
    <row r="15" spans="1:29" ht="16.5" customHeight="1">
      <c r="A15" s="244" t="s">
        <v>641</v>
      </c>
      <c r="B15" s="244" t="s">
        <v>642</v>
      </c>
      <c r="C15" s="245" cm="1">
        <f t="array" ref="C15">'15. Flujo de caja'!O16</f>
        <v>713410174.95127869</v>
      </c>
      <c r="D15" s="224"/>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row>
    <row r="16" spans="1:29" ht="16.5" customHeight="1">
      <c r="A16" s="244" t="s">
        <v>643</v>
      </c>
      <c r="B16" s="244" t="s">
        <v>644</v>
      </c>
      <c r="C16" s="245" cm="1">
        <f t="array" ref="C16">'15. Flujo de caja'!O17</f>
        <v>0</v>
      </c>
      <c r="D16" s="224"/>
      <c r="E16" s="126"/>
      <c r="F16" s="126"/>
      <c r="G16" s="126"/>
      <c r="H16" s="126"/>
      <c r="I16" s="126"/>
      <c r="J16" s="126"/>
      <c r="K16" s="126"/>
      <c r="L16" s="126"/>
      <c r="M16" s="126"/>
      <c r="N16" s="126"/>
      <c r="O16" s="126"/>
      <c r="P16" s="126"/>
      <c r="Q16" s="126"/>
      <c r="R16" s="126"/>
      <c r="S16" s="126"/>
      <c r="T16" s="126"/>
      <c r="U16" s="126"/>
      <c r="V16" s="126"/>
      <c r="W16" s="126"/>
      <c r="X16" s="126"/>
      <c r="Y16" s="126"/>
      <c r="Z16" s="126"/>
      <c r="AA16" s="126"/>
      <c r="AB16" s="126"/>
      <c r="AC16" s="126"/>
    </row>
    <row r="17" spans="1:29" ht="16.5" customHeight="1">
      <c r="A17" s="244" t="s">
        <v>645</v>
      </c>
      <c r="B17" s="244" t="s">
        <v>646</v>
      </c>
      <c r="C17" s="245" cm="1">
        <f t="array" ref="C17">'15. Flujo de caja'!O18</f>
        <v>180547645.00132751</v>
      </c>
      <c r="D17" s="224"/>
      <c r="E17" s="126"/>
      <c r="F17" s="126"/>
      <c r="G17" s="126"/>
      <c r="H17" s="126"/>
      <c r="I17" s="126"/>
      <c r="J17" s="126"/>
      <c r="K17" s="126"/>
      <c r="L17" s="126"/>
      <c r="M17" s="126"/>
      <c r="N17" s="126"/>
      <c r="O17" s="126"/>
      <c r="P17" s="126"/>
      <c r="Q17" s="126"/>
      <c r="R17" s="126"/>
      <c r="S17" s="126"/>
      <c r="T17" s="126"/>
      <c r="U17" s="126"/>
      <c r="V17" s="126"/>
      <c r="W17" s="126"/>
      <c r="X17" s="126"/>
      <c r="Y17" s="126"/>
      <c r="Z17" s="126"/>
      <c r="AA17" s="126"/>
      <c r="AB17" s="126"/>
      <c r="AC17" s="126"/>
    </row>
    <row r="18" spans="1:29" ht="16.5" customHeight="1">
      <c r="A18" s="244" t="s">
        <v>647</v>
      </c>
      <c r="B18" s="244" t="s">
        <v>648</v>
      </c>
      <c r="C18" s="245" cm="1">
        <f t="array" ref="C18">'15. Flujo de caja'!O19</f>
        <v>869676.82075500488</v>
      </c>
      <c r="D18" s="224"/>
      <c r="E18" s="126"/>
      <c r="F18" s="126"/>
      <c r="G18" s="126"/>
      <c r="H18" s="126"/>
      <c r="I18" s="126"/>
      <c r="J18" s="126"/>
      <c r="K18" s="126"/>
      <c r="L18" s="126"/>
      <c r="M18" s="126"/>
      <c r="N18" s="126"/>
      <c r="O18" s="126"/>
      <c r="P18" s="126"/>
      <c r="Q18" s="126"/>
      <c r="R18" s="126"/>
      <c r="S18" s="126"/>
      <c r="T18" s="126"/>
      <c r="U18" s="126"/>
      <c r="V18" s="126"/>
      <c r="W18" s="126"/>
      <c r="X18" s="126"/>
      <c r="Y18" s="126"/>
      <c r="Z18" s="126"/>
      <c r="AA18" s="126"/>
      <c r="AB18" s="126"/>
      <c r="AC18" s="126"/>
    </row>
    <row r="19" spans="1:29" ht="16.5" customHeight="1">
      <c r="A19" s="244" t="s">
        <v>649</v>
      </c>
      <c r="B19" s="244" t="s">
        <v>650</v>
      </c>
      <c r="C19" s="245" cm="1">
        <f t="array" ref="C19">'15. Flujo de caja'!O20</f>
        <v>0</v>
      </c>
      <c r="D19" s="224"/>
      <c r="E19" s="126"/>
      <c r="F19" s="126"/>
      <c r="G19" s="126"/>
      <c r="H19" s="126"/>
      <c r="I19" s="126"/>
      <c r="J19" s="126"/>
      <c r="K19" s="126"/>
      <c r="L19" s="126"/>
      <c r="M19" s="126"/>
      <c r="N19" s="126"/>
      <c r="O19" s="126"/>
      <c r="P19" s="126"/>
      <c r="Q19" s="126"/>
      <c r="R19" s="126"/>
      <c r="S19" s="126"/>
      <c r="T19" s="126"/>
      <c r="U19" s="126"/>
      <c r="V19" s="126"/>
      <c r="W19" s="126"/>
      <c r="X19" s="126"/>
      <c r="Y19" s="126"/>
      <c r="Z19" s="126"/>
      <c r="AA19" s="126"/>
      <c r="AB19" s="126"/>
      <c r="AC19" s="126"/>
    </row>
    <row r="20" spans="1:29" ht="16.5" customHeight="1">
      <c r="A20" s="244" t="s">
        <v>651</v>
      </c>
      <c r="B20" s="244" t="s">
        <v>652</v>
      </c>
      <c r="C20" s="245" cm="1">
        <f t="array" ref="C20">'15. Flujo de caja'!O21</f>
        <v>445103363.23895264</v>
      </c>
      <c r="D20" s="224"/>
      <c r="E20" s="126"/>
      <c r="F20" s="126"/>
      <c r="G20" s="126"/>
      <c r="H20" s="126"/>
      <c r="I20" s="126"/>
      <c r="J20" s="126"/>
      <c r="K20" s="126"/>
      <c r="L20" s="126"/>
      <c r="M20" s="126"/>
      <c r="N20" s="126"/>
      <c r="O20" s="126"/>
      <c r="P20" s="126"/>
      <c r="Q20" s="126"/>
      <c r="R20" s="126"/>
      <c r="S20" s="126"/>
      <c r="T20" s="126"/>
      <c r="U20" s="126"/>
      <c r="V20" s="126"/>
      <c r="W20" s="126"/>
      <c r="X20" s="126"/>
      <c r="Y20" s="126"/>
      <c r="Z20" s="126"/>
      <c r="AA20" s="126"/>
      <c r="AB20" s="126"/>
      <c r="AC20" s="126"/>
    </row>
    <row r="21" spans="1:29" ht="16.5" customHeight="1">
      <c r="A21" s="244" t="s">
        <v>653</v>
      </c>
      <c r="B21" s="244" t="s">
        <v>654</v>
      </c>
      <c r="C21" s="245" cm="1">
        <f t="array" ref="C21">'15. Flujo de caja'!O22</f>
        <v>0</v>
      </c>
      <c r="D21" s="224"/>
      <c r="E21" s="126"/>
      <c r="F21" s="126"/>
      <c r="G21" s="126"/>
      <c r="H21" s="126"/>
      <c r="I21" s="126"/>
      <c r="J21" s="126"/>
      <c r="K21" s="126"/>
      <c r="L21" s="126"/>
      <c r="M21" s="126"/>
      <c r="N21" s="126"/>
      <c r="O21" s="126"/>
      <c r="P21" s="126"/>
      <c r="Q21" s="126"/>
      <c r="R21" s="126"/>
      <c r="S21" s="126"/>
      <c r="T21" s="126"/>
      <c r="U21" s="126"/>
      <c r="V21" s="126"/>
      <c r="W21" s="126"/>
      <c r="X21" s="126"/>
      <c r="Y21" s="126"/>
      <c r="Z21" s="126"/>
      <c r="AA21" s="126"/>
      <c r="AB21" s="126"/>
      <c r="AC21" s="126"/>
    </row>
    <row r="22" spans="1:29" ht="16.5" customHeight="1">
      <c r="A22" s="244" t="s">
        <v>655</v>
      </c>
      <c r="B22" s="244" t="s">
        <v>656</v>
      </c>
      <c r="C22" s="245" cm="1">
        <f t="array" ref="C22">'15. Flujo de caja'!O23</f>
        <v>0</v>
      </c>
      <c r="D22" s="224"/>
      <c r="E22" s="126"/>
      <c r="F22" s="126"/>
      <c r="G22" s="126"/>
      <c r="H22" s="126"/>
      <c r="I22" s="126"/>
      <c r="J22" s="126"/>
      <c r="K22" s="126"/>
      <c r="L22" s="126"/>
      <c r="M22" s="126"/>
      <c r="N22" s="126"/>
      <c r="O22" s="126"/>
      <c r="P22" s="126"/>
      <c r="Q22" s="126"/>
      <c r="R22" s="126"/>
      <c r="S22" s="126"/>
      <c r="T22" s="126"/>
      <c r="U22" s="126"/>
      <c r="V22" s="126"/>
      <c r="W22" s="126"/>
      <c r="X22" s="126"/>
      <c r="Y22" s="126"/>
      <c r="Z22" s="126"/>
      <c r="AA22" s="126"/>
      <c r="AB22" s="126"/>
      <c r="AC22" s="126"/>
    </row>
    <row r="23" spans="1:29" ht="16.5" customHeight="1">
      <c r="A23" s="244" t="s">
        <v>657</v>
      </c>
      <c r="B23" s="244" t="s">
        <v>658</v>
      </c>
      <c r="C23" s="245" cm="1">
        <f t="array" ref="C23">'15. Flujo de caja'!O24</f>
        <v>62306798.805404663</v>
      </c>
      <c r="D23" s="224"/>
      <c r="E23" s="126"/>
      <c r="F23" s="126"/>
      <c r="G23" s="126"/>
      <c r="H23" s="126"/>
      <c r="I23" s="126"/>
      <c r="J23" s="126"/>
      <c r="K23" s="126"/>
      <c r="L23" s="126"/>
      <c r="M23" s="126"/>
      <c r="N23" s="126"/>
      <c r="O23" s="126"/>
      <c r="P23" s="126"/>
      <c r="Q23" s="126"/>
      <c r="R23" s="126"/>
      <c r="S23" s="126"/>
      <c r="T23" s="126"/>
      <c r="U23" s="126"/>
      <c r="V23" s="126"/>
      <c r="W23" s="126"/>
      <c r="X23" s="126"/>
      <c r="Y23" s="126"/>
      <c r="Z23" s="126"/>
      <c r="AA23" s="126"/>
      <c r="AB23" s="126"/>
      <c r="AC23" s="126"/>
    </row>
    <row r="24" spans="1:29" ht="16.5" customHeight="1">
      <c r="A24" s="244" t="s">
        <v>659</v>
      </c>
      <c r="B24" s="244" t="s">
        <v>660</v>
      </c>
      <c r="C24" s="245" cm="1">
        <f t="array" ref="C24">'15. Flujo de caja'!O25</f>
        <v>644068.90869140625</v>
      </c>
      <c r="D24" s="224"/>
      <c r="E24" s="126"/>
      <c r="F24" s="126"/>
      <c r="G24" s="126"/>
      <c r="H24" s="126"/>
      <c r="I24" s="126"/>
      <c r="J24" s="126"/>
      <c r="K24" s="126"/>
      <c r="L24" s="126"/>
      <c r="M24" s="126"/>
      <c r="N24" s="126"/>
      <c r="O24" s="126"/>
      <c r="P24" s="126"/>
      <c r="Q24" s="126"/>
      <c r="R24" s="126"/>
      <c r="S24" s="126"/>
      <c r="T24" s="126"/>
      <c r="U24" s="126"/>
      <c r="V24" s="126"/>
      <c r="W24" s="126"/>
      <c r="X24" s="126"/>
      <c r="Y24" s="126"/>
      <c r="Z24" s="126"/>
      <c r="AA24" s="126"/>
      <c r="AB24" s="126"/>
      <c r="AC24" s="126"/>
    </row>
    <row r="25" spans="1:29" ht="16.5" customHeight="1">
      <c r="A25" s="244" t="s">
        <v>661</v>
      </c>
      <c r="B25" s="244" t="s">
        <v>662</v>
      </c>
      <c r="C25" s="245" cm="1">
        <f t="array" ref="C25">'15. Flujo de caja'!O26</f>
        <v>0</v>
      </c>
      <c r="D25" s="224"/>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row>
    <row r="26" spans="1:29" ht="16.5" customHeight="1">
      <c r="A26" s="244" t="s">
        <v>663</v>
      </c>
      <c r="B26" s="244" t="s">
        <v>664</v>
      </c>
      <c r="C26" s="245" cm="1">
        <f t="array" ref="C26">'15. Flujo de caja'!O27</f>
        <v>151587112.63664246</v>
      </c>
      <c r="D26" s="224"/>
      <c r="E26" s="126"/>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row>
    <row r="27" spans="1:29" ht="16.5" customHeight="1">
      <c r="A27" s="244" t="s">
        <v>665</v>
      </c>
      <c r="B27" s="244" t="s">
        <v>666</v>
      </c>
      <c r="C27" s="245" cm="1">
        <f t="array" ref="C27">'15. Flujo de caja'!O28</f>
        <v>3747909.6408691406</v>
      </c>
      <c r="D27" s="224"/>
      <c r="E27" s="126"/>
      <c r="F27" s="126"/>
      <c r="G27" s="126"/>
      <c r="H27" s="126"/>
      <c r="I27" s="126"/>
      <c r="J27" s="126"/>
      <c r="K27" s="126"/>
      <c r="L27" s="126"/>
      <c r="M27" s="126"/>
      <c r="N27" s="126"/>
      <c r="O27" s="126"/>
      <c r="P27" s="126"/>
      <c r="Q27" s="126"/>
      <c r="R27" s="126"/>
      <c r="S27" s="126"/>
      <c r="T27" s="126"/>
      <c r="U27" s="126"/>
      <c r="V27" s="126"/>
      <c r="W27" s="126"/>
      <c r="X27" s="126"/>
      <c r="Y27" s="126"/>
      <c r="Z27" s="126"/>
      <c r="AA27" s="126"/>
      <c r="AB27" s="126"/>
      <c r="AC27" s="126"/>
    </row>
    <row r="28" spans="1:29" ht="16.5" customHeight="1">
      <c r="A28" s="244" t="s">
        <v>667</v>
      </c>
      <c r="B28" s="244" t="s">
        <v>668</v>
      </c>
      <c r="C28" s="245" cm="1">
        <f t="array" ref="C28">'15. Flujo de caja'!O29</f>
        <v>0</v>
      </c>
      <c r="D28" s="224"/>
      <c r="E28" s="126"/>
      <c r="F28" s="126"/>
      <c r="G28" s="126"/>
      <c r="H28" s="126"/>
      <c r="I28" s="126"/>
      <c r="J28" s="126"/>
      <c r="K28" s="126"/>
      <c r="L28" s="126"/>
      <c r="M28" s="126"/>
      <c r="N28" s="126"/>
      <c r="O28" s="126"/>
      <c r="P28" s="126"/>
      <c r="Q28" s="126"/>
      <c r="R28" s="126"/>
      <c r="S28" s="126"/>
      <c r="T28" s="126"/>
      <c r="U28" s="126"/>
      <c r="V28" s="126"/>
      <c r="W28" s="126"/>
      <c r="X28" s="126"/>
      <c r="Y28" s="126"/>
      <c r="Z28" s="126"/>
      <c r="AA28" s="126"/>
      <c r="AB28" s="126"/>
      <c r="AC28" s="126"/>
    </row>
    <row r="29" spans="1:29" ht="16.5" customHeight="1">
      <c r="A29" s="244" t="s">
        <v>669</v>
      </c>
      <c r="B29" s="244" t="s">
        <v>670</v>
      </c>
      <c r="C29" s="245" cm="1">
        <f t="array" ref="C29">'15. Flujo de caja'!O30</f>
        <v>47582689.935302734</v>
      </c>
      <c r="D29" s="224"/>
      <c r="E29" s="126"/>
      <c r="F29" s="126"/>
      <c r="G29" s="126"/>
      <c r="H29" s="126"/>
      <c r="I29" s="126"/>
      <c r="J29" s="126"/>
      <c r="K29" s="126"/>
      <c r="L29" s="126"/>
      <c r="M29" s="126"/>
      <c r="N29" s="126"/>
      <c r="O29" s="126"/>
      <c r="P29" s="126"/>
      <c r="Q29" s="126"/>
      <c r="R29" s="126"/>
      <c r="S29" s="126"/>
      <c r="T29" s="126"/>
      <c r="U29" s="126"/>
      <c r="V29" s="126"/>
      <c r="W29" s="126"/>
      <c r="X29" s="126"/>
      <c r="Y29" s="126"/>
      <c r="Z29" s="126"/>
      <c r="AA29" s="126"/>
      <c r="AB29" s="126"/>
      <c r="AC29" s="126"/>
    </row>
    <row r="30" spans="1:29" ht="16.5" customHeight="1">
      <c r="A30" s="244" t="s">
        <v>671</v>
      </c>
      <c r="B30" s="244" t="s">
        <v>672</v>
      </c>
      <c r="C30" s="245" cm="1">
        <f t="array" ref="C30">'15. Flujo de caja'!O31</f>
        <v>54616374.859359741</v>
      </c>
      <c r="D30" s="224"/>
      <c r="E30" s="126"/>
      <c r="F30" s="126"/>
      <c r="G30" s="126"/>
      <c r="H30" s="126"/>
      <c r="I30" s="126"/>
      <c r="J30" s="126"/>
      <c r="K30" s="126"/>
      <c r="L30" s="126"/>
      <c r="M30" s="126"/>
      <c r="N30" s="126"/>
      <c r="O30" s="126"/>
      <c r="P30" s="126"/>
      <c r="Q30" s="126"/>
      <c r="R30" s="126"/>
      <c r="S30" s="126"/>
      <c r="T30" s="126"/>
      <c r="U30" s="126"/>
      <c r="V30" s="126"/>
      <c r="W30" s="126"/>
      <c r="X30" s="126"/>
      <c r="Y30" s="126"/>
      <c r="Z30" s="126"/>
      <c r="AA30" s="126"/>
      <c r="AB30" s="126"/>
      <c r="AC30" s="126"/>
    </row>
  </sheetData>
  <mergeCells count="6">
    <mergeCell ref="A1:B6"/>
    <mergeCell ref="C1:Z3"/>
    <mergeCell ref="AA1:AB2"/>
    <mergeCell ref="AA3:AB4"/>
    <mergeCell ref="C4:Z6"/>
    <mergeCell ref="AA5:AB6"/>
  </mergeCells>
  <pageMargins left="0.7" right="0.7" top="0.75" bottom="0.75" header="0.3" footer="0.3"/>
  <pageSetup orientation="portrait"/>
  <headerFooter>
    <oddFooter>&amp;C&amp;"Helvetica Neue,Regular"&amp;12&amp;K000000&amp;P</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B138"/>
  <sheetViews>
    <sheetView showGridLines="0" workbookViewId="0"/>
  </sheetViews>
  <sheetFormatPr baseColWidth="10" defaultColWidth="10.85546875" defaultRowHeight="18" customHeight="1"/>
  <cols>
    <col min="1" max="3" width="10.85546875" style="1" customWidth="1"/>
    <col min="4" max="4" width="64.28515625" style="1" customWidth="1"/>
    <col min="5" max="5" width="26.85546875" style="1" customWidth="1"/>
    <col min="6" max="7" width="11" style="1" customWidth="1"/>
    <col min="8" max="8" width="26.85546875" style="1" customWidth="1"/>
    <col min="9" max="11" width="25" style="1" customWidth="1"/>
    <col min="12" max="12" width="26.85546875" style="1" customWidth="1"/>
    <col min="13" max="13" width="11" style="1" customWidth="1"/>
    <col min="14" max="14" width="26.85546875" style="1" customWidth="1"/>
    <col min="15" max="15" width="22.42578125" style="1" customWidth="1"/>
    <col min="16" max="16" width="26.85546875" style="1" customWidth="1"/>
    <col min="17" max="29" width="10.85546875" style="1" customWidth="1"/>
    <col min="30" max="16384" width="10.85546875" style="1"/>
  </cols>
  <sheetData>
    <row r="1" spans="1:28" ht="15" customHeight="1">
      <c r="A1" s="615" t="s">
        <v>0</v>
      </c>
      <c r="B1" s="616"/>
      <c r="C1" s="602" t="s">
        <v>1</v>
      </c>
      <c r="D1" s="603"/>
      <c r="E1" s="603"/>
      <c r="F1" s="603"/>
      <c r="G1" s="603"/>
      <c r="H1" s="603"/>
      <c r="I1" s="603"/>
      <c r="J1" s="603"/>
      <c r="K1" s="603"/>
      <c r="L1" s="603"/>
      <c r="M1" s="603"/>
      <c r="N1" s="603"/>
      <c r="O1" s="603"/>
      <c r="P1" s="603"/>
      <c r="Q1" s="603"/>
      <c r="R1" s="603"/>
      <c r="S1" s="603"/>
      <c r="T1" s="603"/>
      <c r="U1" s="603"/>
      <c r="V1" s="603"/>
      <c r="W1" s="603"/>
      <c r="X1" s="603"/>
      <c r="Y1" s="603"/>
      <c r="Z1" s="617" t="s">
        <v>2</v>
      </c>
      <c r="AA1" s="618"/>
      <c r="AB1" s="224"/>
    </row>
    <row r="2" spans="1:28" ht="15" customHeight="1">
      <c r="A2" s="616"/>
      <c r="B2" s="616"/>
      <c r="C2" s="603"/>
      <c r="D2" s="603"/>
      <c r="E2" s="603"/>
      <c r="F2" s="603"/>
      <c r="G2" s="603"/>
      <c r="H2" s="603"/>
      <c r="I2" s="603"/>
      <c r="J2" s="603"/>
      <c r="K2" s="603"/>
      <c r="L2" s="603"/>
      <c r="M2" s="603"/>
      <c r="N2" s="603"/>
      <c r="O2" s="603"/>
      <c r="P2" s="603"/>
      <c r="Q2" s="603"/>
      <c r="R2" s="603"/>
      <c r="S2" s="603"/>
      <c r="T2" s="603"/>
      <c r="U2" s="603"/>
      <c r="V2" s="603"/>
      <c r="W2" s="603"/>
      <c r="X2" s="603"/>
      <c r="Y2" s="603"/>
      <c r="Z2" s="618"/>
      <c r="AA2" s="618"/>
      <c r="AB2" s="224"/>
    </row>
    <row r="3" spans="1:28" ht="15" customHeight="1">
      <c r="A3" s="616"/>
      <c r="B3" s="616"/>
      <c r="C3" s="603"/>
      <c r="D3" s="603"/>
      <c r="E3" s="603"/>
      <c r="F3" s="603"/>
      <c r="G3" s="603"/>
      <c r="H3" s="603"/>
      <c r="I3" s="603"/>
      <c r="J3" s="603"/>
      <c r="K3" s="603"/>
      <c r="L3" s="603"/>
      <c r="M3" s="603"/>
      <c r="N3" s="603"/>
      <c r="O3" s="603"/>
      <c r="P3" s="603"/>
      <c r="Q3" s="603"/>
      <c r="R3" s="603"/>
      <c r="S3" s="603"/>
      <c r="T3" s="603"/>
      <c r="U3" s="603"/>
      <c r="V3" s="603"/>
      <c r="W3" s="603"/>
      <c r="X3" s="603"/>
      <c r="Y3" s="603"/>
      <c r="Z3" s="619" t="s">
        <v>4</v>
      </c>
      <c r="AA3" s="620"/>
      <c r="AB3" s="224"/>
    </row>
    <row r="4" spans="1:28" ht="15" customHeight="1">
      <c r="A4" s="616"/>
      <c r="B4" s="616"/>
      <c r="C4" s="604" t="s">
        <v>3</v>
      </c>
      <c r="D4" s="605"/>
      <c r="E4" s="605"/>
      <c r="F4" s="605"/>
      <c r="G4" s="605"/>
      <c r="H4" s="605"/>
      <c r="I4" s="605"/>
      <c r="J4" s="605"/>
      <c r="K4" s="605"/>
      <c r="L4" s="605"/>
      <c r="M4" s="605"/>
      <c r="N4" s="605"/>
      <c r="O4" s="605"/>
      <c r="P4" s="605"/>
      <c r="Q4" s="605"/>
      <c r="R4" s="605"/>
      <c r="S4" s="605"/>
      <c r="T4" s="605"/>
      <c r="U4" s="605"/>
      <c r="V4" s="605"/>
      <c r="W4" s="605"/>
      <c r="X4" s="605"/>
      <c r="Y4" s="605"/>
      <c r="Z4" s="620"/>
      <c r="AA4" s="620"/>
      <c r="AB4" s="224"/>
    </row>
    <row r="5" spans="1:28" ht="15" customHeight="1">
      <c r="A5" s="616"/>
      <c r="B5" s="616"/>
      <c r="C5" s="605"/>
      <c r="D5" s="605"/>
      <c r="E5" s="605"/>
      <c r="F5" s="605"/>
      <c r="G5" s="605"/>
      <c r="H5" s="605"/>
      <c r="I5" s="605"/>
      <c r="J5" s="605"/>
      <c r="K5" s="605"/>
      <c r="L5" s="605"/>
      <c r="M5" s="605"/>
      <c r="N5" s="605"/>
      <c r="O5" s="605"/>
      <c r="P5" s="605"/>
      <c r="Q5" s="605"/>
      <c r="R5" s="605"/>
      <c r="S5" s="605"/>
      <c r="T5" s="605"/>
      <c r="U5" s="605"/>
      <c r="V5" s="605"/>
      <c r="W5" s="605"/>
      <c r="X5" s="605"/>
      <c r="Y5" s="605"/>
      <c r="Z5" s="619" t="s">
        <v>5</v>
      </c>
      <c r="AA5" s="620"/>
      <c r="AB5" s="224"/>
    </row>
    <row r="6" spans="1:28" ht="15" customHeight="1">
      <c r="A6" s="616"/>
      <c r="B6" s="616"/>
      <c r="C6" s="605"/>
      <c r="D6" s="605"/>
      <c r="E6" s="605"/>
      <c r="F6" s="605"/>
      <c r="G6" s="605"/>
      <c r="H6" s="605"/>
      <c r="I6" s="605"/>
      <c r="J6" s="605"/>
      <c r="K6" s="605"/>
      <c r="L6" s="605"/>
      <c r="M6" s="605"/>
      <c r="N6" s="605"/>
      <c r="O6" s="605"/>
      <c r="P6" s="605"/>
      <c r="Q6" s="605"/>
      <c r="R6" s="605"/>
      <c r="S6" s="605"/>
      <c r="T6" s="605"/>
      <c r="U6" s="605"/>
      <c r="V6" s="605"/>
      <c r="W6" s="605"/>
      <c r="X6" s="605"/>
      <c r="Y6" s="605"/>
      <c r="Z6" s="620"/>
      <c r="AA6" s="620"/>
      <c r="AB6" s="224"/>
    </row>
    <row r="7" spans="1:28" ht="18" customHeight="1">
      <c r="A7" s="225"/>
      <c r="B7" s="225"/>
      <c r="C7" s="225"/>
      <c r="D7" s="226"/>
      <c r="E7" s="225"/>
      <c r="F7" s="225"/>
      <c r="G7" s="225"/>
      <c r="H7" s="225"/>
      <c r="I7" s="225"/>
      <c r="J7" s="225"/>
      <c r="K7" s="225"/>
      <c r="L7" s="225"/>
      <c r="M7" s="225"/>
      <c r="N7" s="225"/>
      <c r="O7" s="225"/>
      <c r="P7" s="225"/>
      <c r="Q7" s="225"/>
      <c r="R7" s="225"/>
      <c r="S7" s="225"/>
      <c r="T7" s="225"/>
      <c r="U7" s="225"/>
      <c r="V7" s="225"/>
      <c r="W7" s="225"/>
      <c r="X7" s="225"/>
      <c r="Y7" s="225"/>
      <c r="Z7" s="225"/>
      <c r="AA7" s="225"/>
      <c r="AB7" s="126"/>
    </row>
    <row r="8" spans="1:28" ht="18" customHeight="1">
      <c r="A8" s="126"/>
      <c r="B8" s="126"/>
      <c r="C8" s="126"/>
      <c r="D8" s="227"/>
      <c r="E8" s="126"/>
      <c r="F8" s="126"/>
      <c r="G8" s="126"/>
      <c r="H8" s="126"/>
      <c r="I8" s="126"/>
      <c r="J8" s="126"/>
      <c r="K8" s="126"/>
      <c r="L8" s="126"/>
      <c r="M8" s="126"/>
      <c r="N8" s="126"/>
      <c r="O8" s="126"/>
      <c r="P8" s="126"/>
      <c r="Q8" s="126"/>
      <c r="R8" s="126"/>
      <c r="S8" s="126"/>
      <c r="T8" s="126"/>
      <c r="U8" s="126"/>
      <c r="V8" s="126"/>
      <c r="W8" s="126"/>
      <c r="X8" s="126"/>
      <c r="Y8" s="126"/>
      <c r="Z8" s="126"/>
      <c r="AA8" s="126"/>
      <c r="AB8" s="126"/>
    </row>
    <row r="9" spans="1:28" ht="18" customHeight="1">
      <c r="A9" s="126"/>
      <c r="B9" s="126"/>
      <c r="C9" s="126"/>
      <c r="D9" s="227"/>
      <c r="E9" s="126"/>
      <c r="F9" s="126"/>
      <c r="G9" s="126"/>
      <c r="H9" s="126"/>
      <c r="I9" s="126"/>
      <c r="J9" s="126"/>
      <c r="K9" s="126"/>
      <c r="L9" s="126"/>
      <c r="M9" s="126"/>
      <c r="N9" s="126"/>
      <c r="O9" s="126"/>
      <c r="P9" s="126"/>
      <c r="Q9" s="126"/>
      <c r="R9" s="126"/>
      <c r="S9" s="126"/>
      <c r="T9" s="126"/>
      <c r="U9" s="126"/>
      <c r="V9" s="126"/>
      <c r="W9" s="126"/>
      <c r="X9" s="126"/>
      <c r="Y9" s="126"/>
      <c r="Z9" s="126"/>
      <c r="AA9" s="126"/>
      <c r="AB9" s="126"/>
    </row>
    <row r="10" spans="1:28" ht="18" customHeight="1">
      <c r="A10" s="126"/>
      <c r="B10" s="126"/>
      <c r="C10" s="126"/>
      <c r="D10" s="227"/>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row>
    <row r="11" spans="1:28" ht="18" customHeight="1">
      <c r="A11" s="126"/>
      <c r="B11" s="126"/>
      <c r="C11" s="126"/>
      <c r="D11" s="227"/>
      <c r="E11" s="126"/>
      <c r="F11" s="126"/>
      <c r="G11" s="126"/>
      <c r="H11" s="126"/>
      <c r="I11" s="126"/>
      <c r="J11" s="126"/>
      <c r="K11" s="126"/>
      <c r="L11" s="126"/>
      <c r="M11" s="126"/>
      <c r="N11" s="126"/>
      <c r="O11" s="126"/>
      <c r="P11" s="126"/>
      <c r="Q11" s="126"/>
      <c r="R11" s="126"/>
      <c r="S11" s="126"/>
      <c r="T11" s="126"/>
      <c r="U11" s="126"/>
      <c r="V11" s="126"/>
      <c r="W11" s="126"/>
      <c r="X11" s="126"/>
      <c r="Y11" s="126"/>
      <c r="Z11" s="126"/>
      <c r="AA11" s="126"/>
      <c r="AB11" s="126"/>
    </row>
    <row r="12" spans="1:28" ht="18" customHeight="1">
      <c r="A12" s="126"/>
      <c r="B12" s="126"/>
      <c r="C12" s="126"/>
      <c r="D12" s="246"/>
      <c r="E12" s="240"/>
      <c r="F12" s="240"/>
      <c r="G12" s="240"/>
      <c r="H12" s="240"/>
      <c r="I12" s="240"/>
      <c r="J12" s="240"/>
      <c r="K12" s="240"/>
      <c r="L12" s="240"/>
      <c r="M12" s="240"/>
      <c r="N12" s="240"/>
      <c r="O12" s="240"/>
      <c r="P12" s="240"/>
      <c r="Q12" s="126"/>
      <c r="R12" s="126"/>
      <c r="S12" s="126"/>
      <c r="T12" s="126"/>
      <c r="U12" s="126"/>
      <c r="V12" s="126"/>
      <c r="W12" s="126"/>
      <c r="X12" s="126"/>
      <c r="Y12" s="126"/>
      <c r="Z12" s="126"/>
      <c r="AA12" s="126"/>
      <c r="AB12" s="126"/>
    </row>
    <row r="13" spans="1:28" ht="60.75" customHeight="1">
      <c r="A13" s="126"/>
      <c r="B13" s="126"/>
      <c r="C13" s="228"/>
      <c r="D13" s="229" t="s">
        <v>673</v>
      </c>
      <c r="E13" s="247" t="s">
        <v>674</v>
      </c>
      <c r="F13" s="247" t="s">
        <v>675</v>
      </c>
      <c r="G13" s="247" t="s">
        <v>676</v>
      </c>
      <c r="H13" s="247" t="s">
        <v>677</v>
      </c>
      <c r="I13" s="247" t="s">
        <v>678</v>
      </c>
      <c r="J13" s="247" t="s">
        <v>679</v>
      </c>
      <c r="K13" s="247" t="s">
        <v>680</v>
      </c>
      <c r="L13" s="247" t="s">
        <v>681</v>
      </c>
      <c r="M13" s="247" t="s">
        <v>682</v>
      </c>
      <c r="N13" s="247" t="s">
        <v>683</v>
      </c>
      <c r="O13" s="247" t="s">
        <v>684</v>
      </c>
      <c r="P13" s="247" t="s">
        <v>685</v>
      </c>
      <c r="Q13" s="224"/>
      <c r="R13" s="126"/>
      <c r="S13" s="126"/>
      <c r="T13" s="126"/>
      <c r="U13" s="126"/>
      <c r="V13" s="126"/>
      <c r="W13" s="126"/>
      <c r="X13" s="126"/>
      <c r="Y13" s="126"/>
      <c r="Z13" s="126"/>
      <c r="AA13" s="126"/>
      <c r="AB13" s="126"/>
    </row>
    <row r="14" spans="1:28" ht="19.5" customHeight="1">
      <c r="A14" s="126"/>
      <c r="B14" s="126"/>
      <c r="C14" s="228"/>
      <c r="D14" s="248" t="s">
        <v>686</v>
      </c>
      <c r="E14" s="237">
        <v>50542452187</v>
      </c>
      <c r="F14" s="237">
        <v>0</v>
      </c>
      <c r="G14" s="237">
        <v>0</v>
      </c>
      <c r="H14" s="237">
        <v>50542452187</v>
      </c>
      <c r="I14" s="237">
        <v>2156703070.5599999</v>
      </c>
      <c r="J14" s="237">
        <v>2156703070.5599999</v>
      </c>
      <c r="K14" s="237">
        <v>9280478641</v>
      </c>
      <c r="L14" s="237">
        <v>11437181711.559999</v>
      </c>
      <c r="M14" s="237">
        <v>22.628862000000002</v>
      </c>
      <c r="N14" s="237">
        <v>39105270475.440002</v>
      </c>
      <c r="O14" s="237">
        <v>230341622</v>
      </c>
      <c r="P14" s="237">
        <v>38874928853.440002</v>
      </c>
      <c r="Q14" s="224"/>
      <c r="R14" s="126"/>
      <c r="S14" s="126"/>
      <c r="T14" s="126"/>
      <c r="U14" s="126"/>
      <c r="V14" s="126"/>
      <c r="W14" s="126"/>
      <c r="X14" s="126"/>
      <c r="Y14" s="126"/>
      <c r="Z14" s="126"/>
      <c r="AA14" s="126"/>
      <c r="AB14" s="126"/>
    </row>
    <row r="15" spans="1:28" ht="19.5" customHeight="1">
      <c r="A15" s="126"/>
      <c r="B15" s="126"/>
      <c r="C15" s="228"/>
      <c r="D15" s="248" t="s">
        <v>687</v>
      </c>
      <c r="E15" s="237">
        <v>2547411619.4899998</v>
      </c>
      <c r="F15" s="237">
        <v>0</v>
      </c>
      <c r="G15" s="237">
        <v>0</v>
      </c>
      <c r="H15" s="237">
        <v>2547411619.4899998</v>
      </c>
      <c r="I15" s="237">
        <v>327217876</v>
      </c>
      <c r="J15" s="237">
        <v>327217876</v>
      </c>
      <c r="K15" s="237">
        <v>19041997</v>
      </c>
      <c r="L15" s="237">
        <v>346259873</v>
      </c>
      <c r="M15" s="237">
        <v>13.592616</v>
      </c>
      <c r="N15" s="237">
        <v>2201151746.4899998</v>
      </c>
      <c r="O15" s="237">
        <v>0</v>
      </c>
      <c r="P15" s="237">
        <v>2201151746.4899998</v>
      </c>
      <c r="Q15" s="224"/>
      <c r="R15" s="126"/>
      <c r="S15" s="126"/>
      <c r="T15" s="126"/>
      <c r="U15" s="126"/>
      <c r="V15" s="126"/>
      <c r="W15" s="126"/>
      <c r="X15" s="126"/>
      <c r="Y15" s="126"/>
      <c r="Z15" s="126"/>
      <c r="AA15" s="126"/>
      <c r="AB15" s="126"/>
    </row>
    <row r="16" spans="1:28" ht="36" customHeight="1">
      <c r="A16" s="126"/>
      <c r="B16" s="126"/>
      <c r="C16" s="228"/>
      <c r="D16" s="248" t="s">
        <v>688</v>
      </c>
      <c r="E16" s="237">
        <v>2500611619.4899998</v>
      </c>
      <c r="F16" s="237">
        <v>0</v>
      </c>
      <c r="G16" s="237">
        <v>0</v>
      </c>
      <c r="H16" s="237">
        <v>2500611619.4899998</v>
      </c>
      <c r="I16" s="237">
        <v>325047177</v>
      </c>
      <c r="J16" s="237">
        <v>325047177</v>
      </c>
      <c r="K16" s="237">
        <v>19041997</v>
      </c>
      <c r="L16" s="237">
        <v>344089174</v>
      </c>
      <c r="M16" s="237">
        <v>13.760201</v>
      </c>
      <c r="N16" s="237">
        <v>2156522445.4899998</v>
      </c>
      <c r="O16" s="237">
        <v>0</v>
      </c>
      <c r="P16" s="237">
        <v>2156522445.4899998</v>
      </c>
      <c r="Q16" s="224"/>
      <c r="R16" s="126"/>
      <c r="S16" s="126"/>
      <c r="T16" s="126"/>
      <c r="U16" s="126"/>
      <c r="V16" s="126"/>
      <c r="W16" s="126"/>
      <c r="X16" s="126"/>
      <c r="Y16" s="126"/>
      <c r="Z16" s="126"/>
      <c r="AA16" s="126"/>
      <c r="AB16" s="126"/>
    </row>
    <row r="17" spans="1:28" ht="36" customHeight="1">
      <c r="A17" s="126"/>
      <c r="B17" s="126"/>
      <c r="C17" s="228"/>
      <c r="D17" s="248" t="s">
        <v>689</v>
      </c>
      <c r="E17" s="237">
        <v>1825492743.46</v>
      </c>
      <c r="F17" s="237">
        <v>0</v>
      </c>
      <c r="G17" s="237">
        <v>0</v>
      </c>
      <c r="H17" s="237">
        <v>1825492743.46</v>
      </c>
      <c r="I17" s="237">
        <v>243080474</v>
      </c>
      <c r="J17" s="237">
        <v>243080474</v>
      </c>
      <c r="K17" s="237">
        <v>1975600</v>
      </c>
      <c r="L17" s="237">
        <v>245056074</v>
      </c>
      <c r="M17" s="237">
        <v>13.424106</v>
      </c>
      <c r="N17" s="237">
        <v>1580436669.46</v>
      </c>
      <c r="O17" s="237">
        <v>0</v>
      </c>
      <c r="P17" s="237">
        <v>1580436669.46</v>
      </c>
      <c r="Q17" s="224"/>
      <c r="R17" s="126"/>
      <c r="S17" s="126"/>
      <c r="T17" s="126"/>
      <c r="U17" s="126"/>
      <c r="V17" s="126"/>
      <c r="W17" s="126"/>
      <c r="X17" s="126"/>
      <c r="Y17" s="126"/>
      <c r="Z17" s="126"/>
      <c r="AA17" s="126"/>
      <c r="AB17" s="126"/>
    </row>
    <row r="18" spans="1:28" ht="36" customHeight="1">
      <c r="A18" s="126"/>
      <c r="B18" s="126"/>
      <c r="C18" s="228"/>
      <c r="D18" s="248" t="s">
        <v>690</v>
      </c>
      <c r="E18" s="237">
        <v>1825492743.46</v>
      </c>
      <c r="F18" s="237">
        <v>0</v>
      </c>
      <c r="G18" s="237">
        <v>0</v>
      </c>
      <c r="H18" s="237">
        <v>1825492743.46</v>
      </c>
      <c r="I18" s="237">
        <v>243080474</v>
      </c>
      <c r="J18" s="237">
        <v>243080474</v>
      </c>
      <c r="K18" s="237">
        <v>1975600</v>
      </c>
      <c r="L18" s="237">
        <v>245056074</v>
      </c>
      <c r="M18" s="237">
        <v>13.424106</v>
      </c>
      <c r="N18" s="237">
        <v>1580436669.46</v>
      </c>
      <c r="O18" s="237">
        <v>0</v>
      </c>
      <c r="P18" s="237">
        <v>1580436669.46</v>
      </c>
      <c r="Q18" s="224"/>
      <c r="R18" s="126"/>
      <c r="S18" s="126"/>
      <c r="T18" s="126"/>
      <c r="U18" s="126"/>
      <c r="V18" s="126"/>
      <c r="W18" s="126"/>
      <c r="X18" s="126"/>
      <c r="Y18" s="126"/>
      <c r="Z18" s="126"/>
      <c r="AA18" s="126"/>
      <c r="AB18" s="126"/>
    </row>
    <row r="19" spans="1:28" ht="19.5" customHeight="1">
      <c r="A19" s="126"/>
      <c r="B19" s="126"/>
      <c r="C19" s="228"/>
      <c r="D19" s="248" t="s">
        <v>691</v>
      </c>
      <c r="E19" s="237">
        <v>1383576240</v>
      </c>
      <c r="F19" s="237">
        <v>0</v>
      </c>
      <c r="G19" s="237">
        <v>0</v>
      </c>
      <c r="H19" s="237">
        <v>1383576240</v>
      </c>
      <c r="I19" s="237">
        <v>203218068</v>
      </c>
      <c r="J19" s="237">
        <v>203218068</v>
      </c>
      <c r="K19" s="237">
        <v>1975600</v>
      </c>
      <c r="L19" s="237">
        <v>205193668</v>
      </c>
      <c r="M19" s="237">
        <v>14.830673000000001</v>
      </c>
      <c r="N19" s="237">
        <v>1178382572</v>
      </c>
      <c r="O19" s="237">
        <v>0</v>
      </c>
      <c r="P19" s="237">
        <v>1178382572</v>
      </c>
      <c r="Q19" s="224"/>
      <c r="R19" s="126"/>
      <c r="S19" s="126"/>
      <c r="T19" s="126"/>
      <c r="U19" s="126"/>
      <c r="V19" s="126"/>
      <c r="W19" s="126"/>
      <c r="X19" s="126"/>
      <c r="Y19" s="126"/>
      <c r="Z19" s="126"/>
      <c r="AA19" s="126"/>
      <c r="AB19" s="126"/>
    </row>
    <row r="20" spans="1:28" ht="19.5" customHeight="1">
      <c r="A20" s="126"/>
      <c r="B20" s="126"/>
      <c r="C20" s="228"/>
      <c r="D20" s="248" t="s">
        <v>692</v>
      </c>
      <c r="E20" s="237">
        <v>1216080000</v>
      </c>
      <c r="F20" s="237">
        <v>0</v>
      </c>
      <c r="G20" s="237">
        <v>0</v>
      </c>
      <c r="H20" s="237">
        <v>1216080000</v>
      </c>
      <c r="I20" s="237">
        <v>181599868</v>
      </c>
      <c r="J20" s="237">
        <v>181599868</v>
      </c>
      <c r="K20" s="237">
        <v>1975600</v>
      </c>
      <c r="L20" s="237">
        <v>183575468</v>
      </c>
      <c r="M20" s="237">
        <v>15.095674000000001</v>
      </c>
      <c r="N20" s="237">
        <v>1032504532</v>
      </c>
      <c r="O20" s="237">
        <v>0</v>
      </c>
      <c r="P20" s="237">
        <v>1032504532</v>
      </c>
      <c r="Q20" s="224"/>
      <c r="R20" s="126"/>
      <c r="S20" s="126"/>
      <c r="T20" s="126"/>
      <c r="U20" s="126"/>
      <c r="V20" s="126"/>
      <c r="W20" s="126"/>
      <c r="X20" s="126"/>
      <c r="Y20" s="126"/>
      <c r="Z20" s="126"/>
      <c r="AA20" s="126"/>
      <c r="AB20" s="126"/>
    </row>
    <row r="21" spans="1:28" ht="36" customHeight="1">
      <c r="A21" s="126"/>
      <c r="B21" s="126"/>
      <c r="C21" s="228"/>
      <c r="D21" s="248" t="s">
        <v>693</v>
      </c>
      <c r="E21" s="237">
        <v>150408000</v>
      </c>
      <c r="F21" s="237">
        <v>0</v>
      </c>
      <c r="G21" s="237">
        <v>0</v>
      </c>
      <c r="H21" s="237">
        <v>150408000</v>
      </c>
      <c r="I21" s="237">
        <v>20716333</v>
      </c>
      <c r="J21" s="237">
        <v>20716333</v>
      </c>
      <c r="K21" s="237">
        <v>0</v>
      </c>
      <c r="L21" s="237">
        <v>20716333</v>
      </c>
      <c r="M21" s="237">
        <v>13.773425</v>
      </c>
      <c r="N21" s="237">
        <v>129691667</v>
      </c>
      <c r="O21" s="237">
        <v>0</v>
      </c>
      <c r="P21" s="237">
        <v>129691667</v>
      </c>
      <c r="Q21" s="224"/>
      <c r="R21" s="126"/>
      <c r="S21" s="126"/>
      <c r="T21" s="126"/>
      <c r="U21" s="126"/>
      <c r="V21" s="126"/>
      <c r="W21" s="126"/>
      <c r="X21" s="126"/>
      <c r="Y21" s="126"/>
      <c r="Z21" s="126"/>
      <c r="AA21" s="126"/>
      <c r="AB21" s="126"/>
    </row>
    <row r="22" spans="1:28" ht="36" customHeight="1">
      <c r="A22" s="126"/>
      <c r="B22" s="126"/>
      <c r="C22" s="228"/>
      <c r="D22" s="248" t="s">
        <v>694</v>
      </c>
      <c r="E22" s="237">
        <v>17088240</v>
      </c>
      <c r="F22" s="237">
        <v>0</v>
      </c>
      <c r="G22" s="237">
        <v>0</v>
      </c>
      <c r="H22" s="237">
        <v>17088240</v>
      </c>
      <c r="I22" s="237">
        <v>901867</v>
      </c>
      <c r="J22" s="237">
        <v>901867</v>
      </c>
      <c r="K22" s="237">
        <v>0</v>
      </c>
      <c r="L22" s="237">
        <v>901867</v>
      </c>
      <c r="M22" s="237">
        <v>5.2777060000000002</v>
      </c>
      <c r="N22" s="237">
        <v>16186373</v>
      </c>
      <c r="O22" s="237">
        <v>0</v>
      </c>
      <c r="P22" s="237">
        <v>16186373</v>
      </c>
      <c r="Q22" s="224"/>
      <c r="R22" s="126"/>
      <c r="S22" s="126"/>
      <c r="T22" s="126"/>
      <c r="U22" s="126"/>
      <c r="V22" s="126"/>
      <c r="W22" s="126"/>
      <c r="X22" s="126"/>
      <c r="Y22" s="126"/>
      <c r="Z22" s="126"/>
      <c r="AA22" s="126"/>
      <c r="AB22" s="126"/>
    </row>
    <row r="23" spans="1:28" ht="36" customHeight="1">
      <c r="A23" s="126"/>
      <c r="B23" s="126"/>
      <c r="C23" s="228"/>
      <c r="D23" s="248" t="s">
        <v>695</v>
      </c>
      <c r="E23" s="237">
        <v>96000000</v>
      </c>
      <c r="F23" s="237">
        <v>0</v>
      </c>
      <c r="G23" s="237">
        <v>0</v>
      </c>
      <c r="H23" s="237">
        <v>96000000</v>
      </c>
      <c r="I23" s="237">
        <v>14999461</v>
      </c>
      <c r="J23" s="237">
        <v>14999461</v>
      </c>
      <c r="K23" s="237">
        <v>0</v>
      </c>
      <c r="L23" s="237">
        <v>14999461</v>
      </c>
      <c r="M23" s="237">
        <v>15.624439000000001</v>
      </c>
      <c r="N23" s="237">
        <v>81000539</v>
      </c>
      <c r="O23" s="237">
        <v>0</v>
      </c>
      <c r="P23" s="237">
        <v>81000539</v>
      </c>
      <c r="Q23" s="224"/>
      <c r="R23" s="126"/>
      <c r="S23" s="126"/>
      <c r="T23" s="126"/>
      <c r="U23" s="126"/>
      <c r="V23" s="126"/>
      <c r="W23" s="126"/>
      <c r="X23" s="126"/>
      <c r="Y23" s="126"/>
      <c r="Z23" s="126"/>
      <c r="AA23" s="126"/>
      <c r="AB23" s="126"/>
    </row>
    <row r="24" spans="1:28" ht="36" customHeight="1">
      <c r="A24" s="126"/>
      <c r="B24" s="126"/>
      <c r="C24" s="228"/>
      <c r="D24" s="248" t="s">
        <v>696</v>
      </c>
      <c r="E24" s="237">
        <v>66000000</v>
      </c>
      <c r="F24" s="237">
        <v>0</v>
      </c>
      <c r="G24" s="237">
        <v>0</v>
      </c>
      <c r="H24" s="237">
        <v>66000000</v>
      </c>
      <c r="I24" s="237">
        <v>6962647</v>
      </c>
      <c r="J24" s="237">
        <v>6962647</v>
      </c>
      <c r="K24" s="237">
        <v>0</v>
      </c>
      <c r="L24" s="237">
        <v>6962647</v>
      </c>
      <c r="M24" s="237">
        <v>10.549465</v>
      </c>
      <c r="N24" s="237">
        <v>59037353</v>
      </c>
      <c r="O24" s="237">
        <v>0</v>
      </c>
      <c r="P24" s="237">
        <v>59037353</v>
      </c>
      <c r="Q24" s="224"/>
      <c r="R24" s="126"/>
      <c r="S24" s="126"/>
      <c r="T24" s="126"/>
      <c r="U24" s="126"/>
      <c r="V24" s="126"/>
      <c r="W24" s="126"/>
      <c r="X24" s="126"/>
      <c r="Y24" s="126"/>
      <c r="Z24" s="126"/>
      <c r="AA24" s="126"/>
      <c r="AB24" s="126"/>
    </row>
    <row r="25" spans="1:28" ht="36" customHeight="1">
      <c r="A25" s="126"/>
      <c r="B25" s="126"/>
      <c r="C25" s="228"/>
      <c r="D25" s="248" t="s">
        <v>697</v>
      </c>
      <c r="E25" s="237">
        <v>30000000</v>
      </c>
      <c r="F25" s="237">
        <v>0</v>
      </c>
      <c r="G25" s="237">
        <v>0</v>
      </c>
      <c r="H25" s="237">
        <v>30000000</v>
      </c>
      <c r="I25" s="237">
        <v>8036814</v>
      </c>
      <c r="J25" s="237">
        <v>8036814</v>
      </c>
      <c r="K25" s="237">
        <v>0</v>
      </c>
      <c r="L25" s="237">
        <v>8036814</v>
      </c>
      <c r="M25" s="237">
        <v>26.789380000000001</v>
      </c>
      <c r="N25" s="237">
        <v>21963186</v>
      </c>
      <c r="O25" s="237">
        <v>0</v>
      </c>
      <c r="P25" s="237">
        <v>21963186</v>
      </c>
      <c r="Q25" s="224"/>
      <c r="R25" s="126"/>
      <c r="S25" s="126"/>
      <c r="T25" s="126"/>
      <c r="U25" s="126"/>
      <c r="V25" s="126"/>
      <c r="W25" s="126"/>
      <c r="X25" s="126"/>
      <c r="Y25" s="126"/>
      <c r="Z25" s="126"/>
      <c r="AA25" s="126"/>
      <c r="AB25" s="126"/>
    </row>
    <row r="26" spans="1:28" ht="36" customHeight="1">
      <c r="A26" s="126"/>
      <c r="B26" s="126"/>
      <c r="C26" s="228"/>
      <c r="D26" s="248" t="s">
        <v>698</v>
      </c>
      <c r="E26" s="237">
        <v>12000000</v>
      </c>
      <c r="F26" s="237">
        <v>0</v>
      </c>
      <c r="G26" s="237">
        <v>0</v>
      </c>
      <c r="H26" s="237">
        <v>12000000</v>
      </c>
      <c r="I26" s="237">
        <v>2000000</v>
      </c>
      <c r="J26" s="237">
        <v>2000000</v>
      </c>
      <c r="K26" s="237">
        <v>0</v>
      </c>
      <c r="L26" s="237">
        <v>2000000</v>
      </c>
      <c r="M26" s="237">
        <v>16.666667</v>
      </c>
      <c r="N26" s="237">
        <v>10000000</v>
      </c>
      <c r="O26" s="237">
        <v>0</v>
      </c>
      <c r="P26" s="237">
        <v>10000000</v>
      </c>
      <c r="Q26" s="224"/>
      <c r="R26" s="126"/>
      <c r="S26" s="126"/>
      <c r="T26" s="126"/>
      <c r="U26" s="126"/>
      <c r="V26" s="126"/>
      <c r="W26" s="126"/>
      <c r="X26" s="126"/>
      <c r="Y26" s="126"/>
      <c r="Z26" s="126"/>
      <c r="AA26" s="126"/>
      <c r="AB26" s="126"/>
    </row>
    <row r="27" spans="1:28" ht="36" customHeight="1">
      <c r="A27" s="126"/>
      <c r="B27" s="126"/>
      <c r="C27" s="228"/>
      <c r="D27" s="248" t="s">
        <v>699</v>
      </c>
      <c r="E27" s="237">
        <v>12000000</v>
      </c>
      <c r="F27" s="237">
        <v>0</v>
      </c>
      <c r="G27" s="237">
        <v>0</v>
      </c>
      <c r="H27" s="237">
        <v>12000000</v>
      </c>
      <c r="I27" s="237">
        <v>2000000</v>
      </c>
      <c r="J27" s="237">
        <v>2000000</v>
      </c>
      <c r="K27" s="237">
        <v>0</v>
      </c>
      <c r="L27" s="237">
        <v>2000000</v>
      </c>
      <c r="M27" s="237">
        <v>16.666667</v>
      </c>
      <c r="N27" s="237">
        <v>10000000</v>
      </c>
      <c r="O27" s="237">
        <v>0</v>
      </c>
      <c r="P27" s="237">
        <v>10000000</v>
      </c>
      <c r="Q27" s="224"/>
      <c r="R27" s="126"/>
      <c r="S27" s="126"/>
      <c r="T27" s="126"/>
      <c r="U27" s="126"/>
      <c r="V27" s="126"/>
      <c r="W27" s="126"/>
      <c r="X27" s="126"/>
      <c r="Y27" s="126"/>
      <c r="Z27" s="126"/>
      <c r="AA27" s="126"/>
      <c r="AB27" s="126"/>
    </row>
    <row r="28" spans="1:28" ht="19.5" customHeight="1">
      <c r="A28" s="126"/>
      <c r="B28" s="126"/>
      <c r="C28" s="228"/>
      <c r="D28" s="248" t="s">
        <v>700</v>
      </c>
      <c r="E28" s="237">
        <v>84000000</v>
      </c>
      <c r="F28" s="237">
        <v>0</v>
      </c>
      <c r="G28" s="237">
        <v>0</v>
      </c>
      <c r="H28" s="237">
        <v>84000000</v>
      </c>
      <c r="I28" s="237">
        <v>7846662</v>
      </c>
      <c r="J28" s="237">
        <v>7846662</v>
      </c>
      <c r="K28" s="237">
        <v>0</v>
      </c>
      <c r="L28" s="237">
        <v>7846662</v>
      </c>
      <c r="M28" s="237">
        <v>9.3412640000000007</v>
      </c>
      <c r="N28" s="237">
        <v>76153338</v>
      </c>
      <c r="O28" s="237">
        <v>0</v>
      </c>
      <c r="P28" s="237">
        <v>76153338</v>
      </c>
      <c r="Q28" s="224"/>
      <c r="R28" s="126"/>
      <c r="S28" s="126"/>
      <c r="T28" s="126"/>
      <c r="U28" s="126"/>
      <c r="V28" s="126"/>
      <c r="W28" s="126"/>
      <c r="X28" s="126"/>
      <c r="Y28" s="126"/>
      <c r="Z28" s="126"/>
      <c r="AA28" s="126"/>
      <c r="AB28" s="126"/>
    </row>
    <row r="29" spans="1:28" ht="36" customHeight="1">
      <c r="A29" s="126"/>
      <c r="B29" s="126"/>
      <c r="C29" s="228"/>
      <c r="D29" s="248" t="s">
        <v>701</v>
      </c>
      <c r="E29" s="237">
        <v>74400000</v>
      </c>
      <c r="F29" s="237">
        <v>0</v>
      </c>
      <c r="G29" s="237">
        <v>0</v>
      </c>
      <c r="H29" s="237">
        <v>74400000</v>
      </c>
      <c r="I29" s="237">
        <v>6919996</v>
      </c>
      <c r="J29" s="237">
        <v>6919996</v>
      </c>
      <c r="K29" s="237">
        <v>0</v>
      </c>
      <c r="L29" s="237">
        <v>6919996</v>
      </c>
      <c r="M29" s="237">
        <v>9.3010699999999993</v>
      </c>
      <c r="N29" s="237">
        <v>67480004</v>
      </c>
      <c r="O29" s="237">
        <v>0</v>
      </c>
      <c r="P29" s="237">
        <v>67480004</v>
      </c>
      <c r="Q29" s="224"/>
      <c r="R29" s="126"/>
      <c r="S29" s="126"/>
      <c r="T29" s="126"/>
      <c r="U29" s="126"/>
      <c r="V29" s="126"/>
      <c r="W29" s="126"/>
      <c r="X29" s="126"/>
      <c r="Y29" s="126"/>
      <c r="Z29" s="126"/>
      <c r="AA29" s="126"/>
      <c r="AB29" s="126"/>
    </row>
    <row r="30" spans="1:28" ht="36" customHeight="1">
      <c r="A30" s="126"/>
      <c r="B30" s="126"/>
      <c r="C30" s="228"/>
      <c r="D30" s="248" t="s">
        <v>702</v>
      </c>
      <c r="E30" s="237">
        <v>7200000</v>
      </c>
      <c r="F30" s="237">
        <v>0</v>
      </c>
      <c r="G30" s="237">
        <v>0</v>
      </c>
      <c r="H30" s="237">
        <v>7200000</v>
      </c>
      <c r="I30" s="237">
        <v>800000</v>
      </c>
      <c r="J30" s="237">
        <v>800000</v>
      </c>
      <c r="K30" s="237">
        <v>0</v>
      </c>
      <c r="L30" s="237">
        <v>800000</v>
      </c>
      <c r="M30" s="237">
        <v>11.111110999999999</v>
      </c>
      <c r="N30" s="237">
        <v>6400000</v>
      </c>
      <c r="O30" s="237">
        <v>0</v>
      </c>
      <c r="P30" s="237">
        <v>6400000</v>
      </c>
      <c r="Q30" s="224"/>
      <c r="R30" s="126"/>
      <c r="S30" s="126"/>
      <c r="T30" s="126"/>
      <c r="U30" s="126"/>
      <c r="V30" s="126"/>
      <c r="W30" s="126"/>
      <c r="X30" s="126"/>
      <c r="Y30" s="126"/>
      <c r="Z30" s="126"/>
      <c r="AA30" s="126"/>
      <c r="AB30" s="126"/>
    </row>
    <row r="31" spans="1:28" ht="36" customHeight="1">
      <c r="A31" s="126"/>
      <c r="B31" s="126"/>
      <c r="C31" s="228"/>
      <c r="D31" s="248" t="s">
        <v>703</v>
      </c>
      <c r="E31" s="237">
        <v>2400000</v>
      </c>
      <c r="F31" s="237">
        <v>0</v>
      </c>
      <c r="G31" s="237">
        <v>0</v>
      </c>
      <c r="H31" s="237">
        <v>2400000</v>
      </c>
      <c r="I31" s="237">
        <v>126666</v>
      </c>
      <c r="J31" s="237">
        <v>126666</v>
      </c>
      <c r="K31" s="237">
        <v>0</v>
      </c>
      <c r="L31" s="237">
        <v>126666</v>
      </c>
      <c r="M31" s="237">
        <v>5.2777500000000002</v>
      </c>
      <c r="N31" s="237">
        <v>2273334</v>
      </c>
      <c r="O31" s="237">
        <v>0</v>
      </c>
      <c r="P31" s="237">
        <v>2273334</v>
      </c>
      <c r="Q31" s="224"/>
      <c r="R31" s="126"/>
      <c r="S31" s="126"/>
      <c r="T31" s="126"/>
      <c r="U31" s="126"/>
      <c r="V31" s="126"/>
      <c r="W31" s="126"/>
      <c r="X31" s="126"/>
      <c r="Y31" s="126"/>
      <c r="Z31" s="126"/>
      <c r="AA31" s="126"/>
      <c r="AB31" s="126"/>
    </row>
    <row r="32" spans="1:28" ht="19.5" customHeight="1">
      <c r="A32" s="126"/>
      <c r="B32" s="126"/>
      <c r="C32" s="228"/>
      <c r="D32" s="248" t="s">
        <v>704</v>
      </c>
      <c r="E32" s="237">
        <v>115696913.31999999</v>
      </c>
      <c r="F32" s="237">
        <v>0</v>
      </c>
      <c r="G32" s="237">
        <v>0</v>
      </c>
      <c r="H32" s="237">
        <v>115696913.31999999</v>
      </c>
      <c r="I32" s="237">
        <v>1086446</v>
      </c>
      <c r="J32" s="237">
        <v>1086446</v>
      </c>
      <c r="K32" s="237">
        <v>0</v>
      </c>
      <c r="L32" s="237">
        <v>1086446</v>
      </c>
      <c r="M32" s="237">
        <v>0.93904500000000002</v>
      </c>
      <c r="N32" s="237">
        <v>114610467.31999999</v>
      </c>
      <c r="O32" s="237">
        <v>0</v>
      </c>
      <c r="P32" s="237">
        <v>114610467.31999999</v>
      </c>
      <c r="Q32" s="224"/>
      <c r="R32" s="126"/>
      <c r="S32" s="126"/>
      <c r="T32" s="126"/>
      <c r="U32" s="126"/>
      <c r="V32" s="126"/>
      <c r="W32" s="126"/>
      <c r="X32" s="126"/>
      <c r="Y32" s="126"/>
      <c r="Z32" s="126"/>
      <c r="AA32" s="126"/>
      <c r="AB32" s="126"/>
    </row>
    <row r="33" spans="1:28" ht="36" customHeight="1">
      <c r="A33" s="126"/>
      <c r="B33" s="126"/>
      <c r="C33" s="228"/>
      <c r="D33" s="248" t="s">
        <v>705</v>
      </c>
      <c r="E33" s="237">
        <v>101454113.31999999</v>
      </c>
      <c r="F33" s="237">
        <v>0</v>
      </c>
      <c r="G33" s="237">
        <v>0</v>
      </c>
      <c r="H33" s="237">
        <v>101454113.31999999</v>
      </c>
      <c r="I33" s="237">
        <v>1011290</v>
      </c>
      <c r="J33" s="237">
        <v>1011290</v>
      </c>
      <c r="K33" s="237">
        <v>0</v>
      </c>
      <c r="L33" s="237">
        <v>1011290</v>
      </c>
      <c r="M33" s="237">
        <v>0.99679499999999999</v>
      </c>
      <c r="N33" s="237">
        <v>100442823.31999999</v>
      </c>
      <c r="O33" s="237">
        <v>0</v>
      </c>
      <c r="P33" s="237">
        <v>100442823.31999999</v>
      </c>
      <c r="Q33" s="224"/>
      <c r="R33" s="126"/>
      <c r="S33" s="126"/>
      <c r="T33" s="126"/>
      <c r="U33" s="126"/>
      <c r="V33" s="126"/>
      <c r="W33" s="126"/>
      <c r="X33" s="126"/>
      <c r="Y33" s="126"/>
      <c r="Z33" s="126"/>
      <c r="AA33" s="126"/>
      <c r="AB33" s="126"/>
    </row>
    <row r="34" spans="1:28" ht="36" customHeight="1">
      <c r="A34" s="126"/>
      <c r="B34" s="126"/>
      <c r="C34" s="228"/>
      <c r="D34" s="248" t="s">
        <v>706</v>
      </c>
      <c r="E34" s="237">
        <v>12534000</v>
      </c>
      <c r="F34" s="237">
        <v>0</v>
      </c>
      <c r="G34" s="237">
        <v>0</v>
      </c>
      <c r="H34" s="237">
        <v>12534000</v>
      </c>
      <c r="I34" s="237">
        <v>0</v>
      </c>
      <c r="J34" s="237">
        <v>0</v>
      </c>
      <c r="K34" s="237">
        <v>0</v>
      </c>
      <c r="L34" s="237">
        <v>0</v>
      </c>
      <c r="M34" s="237">
        <v>0</v>
      </c>
      <c r="N34" s="237">
        <v>12534000</v>
      </c>
      <c r="O34" s="237">
        <v>0</v>
      </c>
      <c r="P34" s="237">
        <v>12534000</v>
      </c>
      <c r="Q34" s="224"/>
      <c r="R34" s="126"/>
      <c r="S34" s="126"/>
      <c r="T34" s="126"/>
      <c r="U34" s="126"/>
      <c r="V34" s="126"/>
      <c r="W34" s="126"/>
      <c r="X34" s="126"/>
      <c r="Y34" s="126"/>
      <c r="Z34" s="126"/>
      <c r="AA34" s="126"/>
      <c r="AB34" s="126"/>
    </row>
    <row r="35" spans="1:28" ht="36" customHeight="1">
      <c r="A35" s="126"/>
      <c r="B35" s="126"/>
      <c r="C35" s="228"/>
      <c r="D35" s="248" t="s">
        <v>707</v>
      </c>
      <c r="E35" s="237">
        <v>1708800</v>
      </c>
      <c r="F35" s="237">
        <v>0</v>
      </c>
      <c r="G35" s="237">
        <v>0</v>
      </c>
      <c r="H35" s="237">
        <v>1708800</v>
      </c>
      <c r="I35" s="237">
        <v>75156</v>
      </c>
      <c r="J35" s="237">
        <v>75156</v>
      </c>
      <c r="K35" s="237">
        <v>0</v>
      </c>
      <c r="L35" s="237">
        <v>75156</v>
      </c>
      <c r="M35" s="237">
        <v>4.398174</v>
      </c>
      <c r="N35" s="237">
        <v>1633644</v>
      </c>
      <c r="O35" s="237">
        <v>0</v>
      </c>
      <c r="P35" s="237">
        <v>1633644</v>
      </c>
      <c r="Q35" s="224"/>
      <c r="R35" s="126"/>
      <c r="S35" s="126"/>
      <c r="T35" s="126"/>
      <c r="U35" s="126"/>
      <c r="V35" s="126"/>
      <c r="W35" s="126"/>
      <c r="X35" s="126"/>
      <c r="Y35" s="126"/>
      <c r="Z35" s="126"/>
      <c r="AA35" s="126"/>
      <c r="AB35" s="126"/>
    </row>
    <row r="36" spans="1:28" ht="19.5" customHeight="1">
      <c r="A36" s="126"/>
      <c r="B36" s="126"/>
      <c r="C36" s="228"/>
      <c r="D36" s="248" t="s">
        <v>708</v>
      </c>
      <c r="E36" s="237">
        <v>134219590.13999999</v>
      </c>
      <c r="F36" s="237">
        <v>0</v>
      </c>
      <c r="G36" s="237">
        <v>0</v>
      </c>
      <c r="H36" s="237">
        <v>134219590.13999999</v>
      </c>
      <c r="I36" s="237">
        <v>13929837</v>
      </c>
      <c r="J36" s="237">
        <v>13929837</v>
      </c>
      <c r="K36" s="237">
        <v>0</v>
      </c>
      <c r="L36" s="237">
        <v>13929837</v>
      </c>
      <c r="M36" s="237">
        <v>10.378393000000001</v>
      </c>
      <c r="N36" s="237">
        <v>120289753.14</v>
      </c>
      <c r="O36" s="237">
        <v>0</v>
      </c>
      <c r="P36" s="237">
        <v>120289753.14</v>
      </c>
      <c r="Q36" s="224"/>
      <c r="R36" s="126"/>
      <c r="S36" s="126"/>
      <c r="T36" s="126"/>
      <c r="U36" s="126"/>
      <c r="V36" s="126"/>
      <c r="W36" s="126"/>
      <c r="X36" s="126"/>
      <c r="Y36" s="126"/>
      <c r="Z36" s="126"/>
      <c r="AA36" s="126"/>
      <c r="AB36" s="126"/>
    </row>
    <row r="37" spans="1:28" ht="19.5" customHeight="1">
      <c r="A37" s="126"/>
      <c r="B37" s="126"/>
      <c r="C37" s="228"/>
      <c r="D37" s="248" t="s">
        <v>709</v>
      </c>
      <c r="E37" s="237">
        <v>60459183.560000002</v>
      </c>
      <c r="F37" s="237">
        <v>0</v>
      </c>
      <c r="G37" s="237">
        <v>0</v>
      </c>
      <c r="H37" s="237">
        <v>60459183.560000002</v>
      </c>
      <c r="I37" s="237">
        <v>505645</v>
      </c>
      <c r="J37" s="237">
        <v>505645</v>
      </c>
      <c r="K37" s="237">
        <v>0</v>
      </c>
      <c r="L37" s="237">
        <v>505645</v>
      </c>
      <c r="M37" s="237">
        <v>0.836341</v>
      </c>
      <c r="N37" s="237">
        <v>59953538.560000002</v>
      </c>
      <c r="O37" s="237">
        <v>0</v>
      </c>
      <c r="P37" s="237">
        <v>59953538.560000002</v>
      </c>
      <c r="Q37" s="224"/>
      <c r="R37" s="126"/>
      <c r="S37" s="126"/>
      <c r="T37" s="126"/>
      <c r="U37" s="126"/>
      <c r="V37" s="126"/>
      <c r="W37" s="126"/>
      <c r="X37" s="126"/>
      <c r="Y37" s="126"/>
      <c r="Z37" s="126"/>
      <c r="AA37" s="126"/>
      <c r="AB37" s="126"/>
    </row>
    <row r="38" spans="1:28" ht="19.5" customHeight="1">
      <c r="A38" s="126"/>
      <c r="B38" s="126"/>
      <c r="C38" s="228"/>
      <c r="D38" s="248" t="s">
        <v>710</v>
      </c>
      <c r="E38" s="237">
        <v>52866509.759999998</v>
      </c>
      <c r="F38" s="237">
        <v>0</v>
      </c>
      <c r="G38" s="237">
        <v>0</v>
      </c>
      <c r="H38" s="237">
        <v>52866509.759999998</v>
      </c>
      <c r="I38" s="237">
        <v>505645</v>
      </c>
      <c r="J38" s="237">
        <v>505645</v>
      </c>
      <c r="K38" s="237">
        <v>0</v>
      </c>
      <c r="L38" s="237">
        <v>505645</v>
      </c>
      <c r="M38" s="237">
        <v>0.95645599999999997</v>
      </c>
      <c r="N38" s="237">
        <v>52360864.759999998</v>
      </c>
      <c r="O38" s="237">
        <v>0</v>
      </c>
      <c r="P38" s="237">
        <v>52360864.759999998</v>
      </c>
      <c r="Q38" s="224"/>
      <c r="R38" s="126"/>
      <c r="S38" s="126"/>
      <c r="T38" s="126"/>
      <c r="U38" s="126"/>
      <c r="V38" s="126"/>
      <c r="W38" s="126"/>
      <c r="X38" s="126"/>
      <c r="Y38" s="126"/>
      <c r="Z38" s="126"/>
      <c r="AA38" s="126"/>
      <c r="AB38" s="126"/>
    </row>
    <row r="39" spans="1:28" ht="36" customHeight="1">
      <c r="A39" s="126"/>
      <c r="B39" s="126"/>
      <c r="C39" s="228"/>
      <c r="D39" s="248" t="s">
        <v>711</v>
      </c>
      <c r="E39" s="237">
        <v>6702673.7999999998</v>
      </c>
      <c r="F39" s="237">
        <v>0</v>
      </c>
      <c r="G39" s="237">
        <v>0</v>
      </c>
      <c r="H39" s="237">
        <v>6702673.7999999998</v>
      </c>
      <c r="I39" s="237">
        <v>0</v>
      </c>
      <c r="J39" s="237">
        <v>0</v>
      </c>
      <c r="K39" s="237">
        <v>0</v>
      </c>
      <c r="L39" s="237">
        <v>0</v>
      </c>
      <c r="M39" s="237">
        <v>0</v>
      </c>
      <c r="N39" s="237">
        <v>6702673.7999999998</v>
      </c>
      <c r="O39" s="237">
        <v>0</v>
      </c>
      <c r="P39" s="237">
        <v>6702673.7999999998</v>
      </c>
      <c r="Q39" s="224"/>
      <c r="R39" s="126"/>
      <c r="S39" s="126"/>
      <c r="T39" s="126"/>
      <c r="U39" s="126"/>
      <c r="V39" s="126"/>
      <c r="W39" s="126"/>
      <c r="X39" s="126"/>
      <c r="Y39" s="126"/>
      <c r="Z39" s="126"/>
      <c r="AA39" s="126"/>
      <c r="AB39" s="126"/>
    </row>
    <row r="40" spans="1:28" ht="36" customHeight="1">
      <c r="A40" s="126"/>
      <c r="B40" s="126"/>
      <c r="C40" s="228"/>
      <c r="D40" s="248" t="s">
        <v>712</v>
      </c>
      <c r="E40" s="237">
        <v>890000</v>
      </c>
      <c r="F40" s="237">
        <v>0</v>
      </c>
      <c r="G40" s="237">
        <v>0</v>
      </c>
      <c r="H40" s="237">
        <v>890000</v>
      </c>
      <c r="I40" s="237">
        <v>0</v>
      </c>
      <c r="J40" s="237">
        <v>0</v>
      </c>
      <c r="K40" s="237">
        <v>0</v>
      </c>
      <c r="L40" s="237">
        <v>0</v>
      </c>
      <c r="M40" s="237">
        <v>0</v>
      </c>
      <c r="N40" s="237">
        <v>890000</v>
      </c>
      <c r="O40" s="237">
        <v>0</v>
      </c>
      <c r="P40" s="237">
        <v>890000</v>
      </c>
      <c r="Q40" s="224"/>
      <c r="R40" s="126"/>
      <c r="S40" s="126"/>
      <c r="T40" s="126"/>
      <c r="U40" s="126"/>
      <c r="V40" s="126"/>
      <c r="W40" s="126"/>
      <c r="X40" s="126"/>
      <c r="Y40" s="126"/>
      <c r="Z40" s="126"/>
      <c r="AA40" s="126"/>
      <c r="AB40" s="126"/>
    </row>
    <row r="41" spans="1:28" ht="36" customHeight="1">
      <c r="A41" s="126"/>
      <c r="B41" s="126"/>
      <c r="C41" s="228"/>
      <c r="D41" s="248" t="s">
        <v>713</v>
      </c>
      <c r="E41" s="237">
        <v>73760406.579999998</v>
      </c>
      <c r="F41" s="237">
        <v>0</v>
      </c>
      <c r="G41" s="237">
        <v>0</v>
      </c>
      <c r="H41" s="237">
        <v>73760406.579999998</v>
      </c>
      <c r="I41" s="237">
        <v>13424192</v>
      </c>
      <c r="J41" s="237">
        <v>13424192</v>
      </c>
      <c r="K41" s="237">
        <v>0</v>
      </c>
      <c r="L41" s="237">
        <v>13424192</v>
      </c>
      <c r="M41" s="237">
        <v>18.199725999999998</v>
      </c>
      <c r="N41" s="237">
        <v>60336214.579999998</v>
      </c>
      <c r="O41" s="237">
        <v>0</v>
      </c>
      <c r="P41" s="237">
        <v>60336214.579999998</v>
      </c>
      <c r="Q41" s="224"/>
      <c r="R41" s="126"/>
      <c r="S41" s="126"/>
      <c r="T41" s="126"/>
      <c r="U41" s="126"/>
      <c r="V41" s="126"/>
      <c r="W41" s="126"/>
      <c r="X41" s="126"/>
      <c r="Y41" s="126"/>
      <c r="Z41" s="126"/>
      <c r="AA41" s="126"/>
      <c r="AB41" s="126"/>
    </row>
    <row r="42" spans="1:28" ht="36" customHeight="1">
      <c r="A42" s="126"/>
      <c r="B42" s="126"/>
      <c r="C42" s="228"/>
      <c r="D42" s="248" t="s">
        <v>714</v>
      </c>
      <c r="E42" s="237">
        <v>66268673.25</v>
      </c>
      <c r="F42" s="237">
        <v>0</v>
      </c>
      <c r="G42" s="237">
        <v>0</v>
      </c>
      <c r="H42" s="237">
        <v>66268673.25</v>
      </c>
      <c r="I42" s="237">
        <v>12917881</v>
      </c>
      <c r="J42" s="237">
        <v>12917881</v>
      </c>
      <c r="K42" s="237">
        <v>0</v>
      </c>
      <c r="L42" s="237">
        <v>12917881</v>
      </c>
      <c r="M42" s="237">
        <v>19.493193999999999</v>
      </c>
      <c r="N42" s="237">
        <v>53350792.25</v>
      </c>
      <c r="O42" s="237">
        <v>0</v>
      </c>
      <c r="P42" s="237">
        <v>53350792.25</v>
      </c>
      <c r="Q42" s="224"/>
      <c r="R42" s="126"/>
      <c r="S42" s="126"/>
      <c r="T42" s="126"/>
      <c r="U42" s="126"/>
      <c r="V42" s="126"/>
      <c r="W42" s="126"/>
      <c r="X42" s="126"/>
      <c r="Y42" s="126"/>
      <c r="Z42" s="126"/>
      <c r="AA42" s="126"/>
      <c r="AB42" s="126"/>
    </row>
    <row r="43" spans="1:28" ht="36" customHeight="1">
      <c r="A43" s="126"/>
      <c r="B43" s="126"/>
      <c r="C43" s="228"/>
      <c r="D43" s="248" t="s">
        <v>715</v>
      </c>
      <c r="E43" s="237">
        <v>6684800</v>
      </c>
      <c r="F43" s="237">
        <v>0</v>
      </c>
      <c r="G43" s="237">
        <v>0</v>
      </c>
      <c r="H43" s="237">
        <v>6684800</v>
      </c>
      <c r="I43" s="237">
        <v>0</v>
      </c>
      <c r="J43" s="237">
        <v>0</v>
      </c>
      <c r="K43" s="237">
        <v>0</v>
      </c>
      <c r="L43" s="237">
        <v>0</v>
      </c>
      <c r="M43" s="237">
        <v>0</v>
      </c>
      <c r="N43" s="237">
        <v>6684800</v>
      </c>
      <c r="O43" s="237">
        <v>0</v>
      </c>
      <c r="P43" s="237">
        <v>6684800</v>
      </c>
      <c r="Q43" s="224"/>
      <c r="R43" s="126"/>
      <c r="S43" s="126"/>
      <c r="T43" s="126"/>
      <c r="U43" s="126"/>
      <c r="V43" s="126"/>
      <c r="W43" s="126"/>
      <c r="X43" s="126"/>
      <c r="Y43" s="126"/>
      <c r="Z43" s="126"/>
      <c r="AA43" s="126"/>
      <c r="AB43" s="126"/>
    </row>
    <row r="44" spans="1:28" ht="36" customHeight="1">
      <c r="A44" s="126"/>
      <c r="B44" s="126"/>
      <c r="C44" s="228"/>
      <c r="D44" s="248" t="s">
        <v>716</v>
      </c>
      <c r="E44" s="237">
        <v>806933.33</v>
      </c>
      <c r="F44" s="237">
        <v>0</v>
      </c>
      <c r="G44" s="237">
        <v>0</v>
      </c>
      <c r="H44" s="237">
        <v>806933.33</v>
      </c>
      <c r="I44" s="237">
        <v>506311</v>
      </c>
      <c r="J44" s="237">
        <v>506311</v>
      </c>
      <c r="K44" s="237">
        <v>0</v>
      </c>
      <c r="L44" s="237">
        <v>506311</v>
      </c>
      <c r="M44" s="237">
        <v>62.745085000000003</v>
      </c>
      <c r="N44" s="237">
        <v>300622.33</v>
      </c>
      <c r="O44" s="237">
        <v>0</v>
      </c>
      <c r="P44" s="237">
        <v>300622.33</v>
      </c>
      <c r="Q44" s="224"/>
      <c r="R44" s="126"/>
      <c r="S44" s="126"/>
      <c r="T44" s="126"/>
      <c r="U44" s="126"/>
      <c r="V44" s="126"/>
      <c r="W44" s="126"/>
      <c r="X44" s="126"/>
      <c r="Y44" s="126"/>
      <c r="Z44" s="126"/>
      <c r="AA44" s="126"/>
      <c r="AB44" s="126"/>
    </row>
    <row r="45" spans="1:28" ht="36" customHeight="1">
      <c r="A45" s="126"/>
      <c r="B45" s="126"/>
      <c r="C45" s="228"/>
      <c r="D45" s="248" t="s">
        <v>717</v>
      </c>
      <c r="E45" s="237">
        <v>465190360.88</v>
      </c>
      <c r="F45" s="237">
        <v>0</v>
      </c>
      <c r="G45" s="237">
        <v>0</v>
      </c>
      <c r="H45" s="237">
        <v>465190360.88</v>
      </c>
      <c r="I45" s="237">
        <v>48489488</v>
      </c>
      <c r="J45" s="237">
        <v>48489488</v>
      </c>
      <c r="K45" s="237">
        <v>17066397</v>
      </c>
      <c r="L45" s="237">
        <v>65555885</v>
      </c>
      <c r="M45" s="237">
        <v>14.092271</v>
      </c>
      <c r="N45" s="237">
        <v>399634475.88</v>
      </c>
      <c r="O45" s="237">
        <v>0</v>
      </c>
      <c r="P45" s="237">
        <v>399634475.88</v>
      </c>
      <c r="Q45" s="224"/>
      <c r="R45" s="126"/>
      <c r="S45" s="126"/>
      <c r="T45" s="126"/>
      <c r="U45" s="126"/>
      <c r="V45" s="126"/>
      <c r="W45" s="126"/>
      <c r="X45" s="126"/>
      <c r="Y45" s="126"/>
      <c r="Z45" s="126"/>
      <c r="AA45" s="126"/>
      <c r="AB45" s="126"/>
    </row>
    <row r="46" spans="1:28" ht="36" customHeight="1">
      <c r="A46" s="126"/>
      <c r="B46" s="126"/>
      <c r="C46" s="228"/>
      <c r="D46" s="248" t="s">
        <v>718</v>
      </c>
      <c r="E46" s="237">
        <v>183844923.13999999</v>
      </c>
      <c r="F46" s="237">
        <v>0</v>
      </c>
      <c r="G46" s="237">
        <v>0</v>
      </c>
      <c r="H46" s="237">
        <v>183844923.13999999</v>
      </c>
      <c r="I46" s="237">
        <v>27056788</v>
      </c>
      <c r="J46" s="237">
        <v>27056788</v>
      </c>
      <c r="K46" s="237">
        <v>0</v>
      </c>
      <c r="L46" s="237">
        <v>27056788</v>
      </c>
      <c r="M46" s="237">
        <v>14.717180000000001</v>
      </c>
      <c r="N46" s="237">
        <v>156788135.13999999</v>
      </c>
      <c r="O46" s="237">
        <v>0</v>
      </c>
      <c r="P46" s="237">
        <v>156788135.13999999</v>
      </c>
      <c r="Q46" s="224"/>
      <c r="R46" s="126"/>
      <c r="S46" s="126"/>
      <c r="T46" s="126"/>
      <c r="U46" s="126"/>
      <c r="V46" s="126"/>
      <c r="W46" s="126"/>
      <c r="X46" s="126"/>
      <c r="Y46" s="126"/>
      <c r="Z46" s="126"/>
      <c r="AA46" s="126"/>
      <c r="AB46" s="126"/>
    </row>
    <row r="47" spans="1:28" ht="36" customHeight="1">
      <c r="A47" s="126"/>
      <c r="B47" s="126"/>
      <c r="C47" s="228"/>
      <c r="D47" s="248" t="s">
        <v>719</v>
      </c>
      <c r="E47" s="237">
        <v>160965406.34</v>
      </c>
      <c r="F47" s="237">
        <v>0</v>
      </c>
      <c r="G47" s="237">
        <v>0</v>
      </c>
      <c r="H47" s="237">
        <v>160965406.34</v>
      </c>
      <c r="I47" s="237">
        <v>24291541</v>
      </c>
      <c r="J47" s="237">
        <v>24291541</v>
      </c>
      <c r="K47" s="237">
        <v>0</v>
      </c>
      <c r="L47" s="237">
        <v>24291541</v>
      </c>
      <c r="M47" s="237">
        <v>15.091156</v>
      </c>
      <c r="N47" s="237">
        <v>136673865.34</v>
      </c>
      <c r="O47" s="237">
        <v>0</v>
      </c>
      <c r="P47" s="237">
        <v>136673865.34</v>
      </c>
      <c r="Q47" s="224"/>
      <c r="R47" s="126"/>
      <c r="S47" s="126"/>
      <c r="T47" s="126"/>
      <c r="U47" s="126"/>
      <c r="V47" s="126"/>
      <c r="W47" s="126"/>
      <c r="X47" s="126"/>
      <c r="Y47" s="126"/>
      <c r="Z47" s="126"/>
      <c r="AA47" s="126"/>
      <c r="AB47" s="126"/>
    </row>
    <row r="48" spans="1:28" ht="36" customHeight="1">
      <c r="A48" s="126"/>
      <c r="B48" s="126"/>
      <c r="C48" s="228"/>
      <c r="D48" s="248" t="s">
        <v>720</v>
      </c>
      <c r="E48" s="237">
        <v>20692224</v>
      </c>
      <c r="F48" s="237">
        <v>0</v>
      </c>
      <c r="G48" s="237">
        <v>0</v>
      </c>
      <c r="H48" s="237">
        <v>20692224</v>
      </c>
      <c r="I48" s="237">
        <v>2651327</v>
      </c>
      <c r="J48" s="237">
        <v>2651327</v>
      </c>
      <c r="K48" s="237">
        <v>0</v>
      </c>
      <c r="L48" s="237">
        <v>2651327</v>
      </c>
      <c r="M48" s="237">
        <v>12.813155999999999</v>
      </c>
      <c r="N48" s="237">
        <v>18040897</v>
      </c>
      <c r="O48" s="237">
        <v>0</v>
      </c>
      <c r="P48" s="237">
        <v>18040897</v>
      </c>
      <c r="Q48" s="224"/>
      <c r="R48" s="126"/>
      <c r="S48" s="126"/>
      <c r="T48" s="126"/>
      <c r="U48" s="126"/>
      <c r="V48" s="126"/>
      <c r="W48" s="126"/>
      <c r="X48" s="126"/>
      <c r="Y48" s="126"/>
      <c r="Z48" s="126"/>
      <c r="AA48" s="126"/>
      <c r="AB48" s="126"/>
    </row>
    <row r="49" spans="1:28" ht="36" customHeight="1">
      <c r="A49" s="126"/>
      <c r="B49" s="126"/>
      <c r="C49" s="228"/>
      <c r="D49" s="248" t="s">
        <v>721</v>
      </c>
      <c r="E49" s="237">
        <v>2187292.7999999998</v>
      </c>
      <c r="F49" s="237">
        <v>0</v>
      </c>
      <c r="G49" s="237">
        <v>0</v>
      </c>
      <c r="H49" s="237">
        <v>2187292.7999999998</v>
      </c>
      <c r="I49" s="237">
        <v>113920</v>
      </c>
      <c r="J49" s="237">
        <v>113920</v>
      </c>
      <c r="K49" s="237">
        <v>0</v>
      </c>
      <c r="L49" s="237">
        <v>113920</v>
      </c>
      <c r="M49" s="237">
        <v>5.2082649999999999</v>
      </c>
      <c r="N49" s="237">
        <v>2073372.8</v>
      </c>
      <c r="O49" s="237">
        <v>0</v>
      </c>
      <c r="P49" s="237">
        <v>2073372.8</v>
      </c>
      <c r="Q49" s="224"/>
      <c r="R49" s="126"/>
      <c r="S49" s="126"/>
      <c r="T49" s="126"/>
      <c r="U49" s="126"/>
      <c r="V49" s="126"/>
      <c r="W49" s="126"/>
      <c r="X49" s="126"/>
      <c r="Y49" s="126"/>
      <c r="Z49" s="126"/>
      <c r="AA49" s="126"/>
      <c r="AB49" s="126"/>
    </row>
    <row r="50" spans="1:28" ht="36" customHeight="1">
      <c r="A50" s="126"/>
      <c r="B50" s="126"/>
      <c r="C50" s="228"/>
      <c r="D50" s="248" t="s">
        <v>722</v>
      </c>
      <c r="E50" s="237">
        <v>1</v>
      </c>
      <c r="F50" s="237">
        <v>0</v>
      </c>
      <c r="G50" s="237">
        <v>0</v>
      </c>
      <c r="H50" s="237">
        <v>1</v>
      </c>
      <c r="I50" s="237">
        <v>0</v>
      </c>
      <c r="J50" s="237">
        <v>0</v>
      </c>
      <c r="K50" s="237">
        <v>0</v>
      </c>
      <c r="L50" s="237">
        <v>0</v>
      </c>
      <c r="M50" s="237">
        <v>0</v>
      </c>
      <c r="N50" s="237">
        <v>1</v>
      </c>
      <c r="O50" s="237">
        <v>0</v>
      </c>
      <c r="P50" s="237">
        <v>1</v>
      </c>
      <c r="Q50" s="224"/>
      <c r="R50" s="126"/>
      <c r="S50" s="126"/>
      <c r="T50" s="126"/>
      <c r="U50" s="126"/>
      <c r="V50" s="126"/>
      <c r="W50" s="126"/>
      <c r="X50" s="126"/>
      <c r="Y50" s="126"/>
      <c r="Z50" s="126"/>
      <c r="AA50" s="126"/>
      <c r="AB50" s="126"/>
    </row>
    <row r="51" spans="1:28" ht="19.5" customHeight="1">
      <c r="A51" s="126"/>
      <c r="B51" s="126"/>
      <c r="C51" s="228"/>
      <c r="D51" s="248" t="s">
        <v>723</v>
      </c>
      <c r="E51" s="237">
        <v>1</v>
      </c>
      <c r="F51" s="237">
        <v>0</v>
      </c>
      <c r="G51" s="237">
        <v>0</v>
      </c>
      <c r="H51" s="237">
        <v>1</v>
      </c>
      <c r="I51" s="237">
        <v>0</v>
      </c>
      <c r="J51" s="237">
        <v>0</v>
      </c>
      <c r="K51" s="237">
        <v>0</v>
      </c>
      <c r="L51" s="237">
        <v>0</v>
      </c>
      <c r="M51" s="237">
        <v>0</v>
      </c>
      <c r="N51" s="237">
        <v>1</v>
      </c>
      <c r="O51" s="237">
        <v>0</v>
      </c>
      <c r="P51" s="237">
        <v>1</v>
      </c>
      <c r="Q51" s="224"/>
      <c r="R51" s="126"/>
      <c r="S51" s="126"/>
      <c r="T51" s="126"/>
      <c r="U51" s="126"/>
      <c r="V51" s="126"/>
      <c r="W51" s="126"/>
      <c r="X51" s="126"/>
      <c r="Y51" s="126"/>
      <c r="Z51" s="126"/>
      <c r="AA51" s="126"/>
      <c r="AB51" s="126"/>
    </row>
    <row r="52" spans="1:28" ht="19.5" customHeight="1">
      <c r="A52" s="126"/>
      <c r="B52" s="126"/>
      <c r="C52" s="228"/>
      <c r="D52" s="248" t="s">
        <v>724</v>
      </c>
      <c r="E52" s="237">
        <v>143461744.38</v>
      </c>
      <c r="F52" s="237">
        <v>0</v>
      </c>
      <c r="G52" s="237">
        <v>0</v>
      </c>
      <c r="H52" s="237">
        <v>143461744.38</v>
      </c>
      <c r="I52" s="237">
        <v>1230900</v>
      </c>
      <c r="J52" s="237">
        <v>1230900</v>
      </c>
      <c r="K52" s="237">
        <v>17066397</v>
      </c>
      <c r="L52" s="237">
        <v>18297297</v>
      </c>
      <c r="M52" s="237">
        <v>12.75413</v>
      </c>
      <c r="N52" s="237">
        <v>125164447.38</v>
      </c>
      <c r="O52" s="237">
        <v>0</v>
      </c>
      <c r="P52" s="237">
        <v>125164447.38</v>
      </c>
      <c r="Q52" s="224"/>
      <c r="R52" s="126"/>
      <c r="S52" s="126"/>
      <c r="T52" s="126"/>
      <c r="U52" s="126"/>
      <c r="V52" s="126"/>
      <c r="W52" s="126"/>
      <c r="X52" s="126"/>
      <c r="Y52" s="126"/>
      <c r="Z52" s="126"/>
      <c r="AA52" s="126"/>
      <c r="AB52" s="126"/>
    </row>
    <row r="53" spans="1:28" ht="36" customHeight="1">
      <c r="A53" s="126"/>
      <c r="B53" s="126"/>
      <c r="C53" s="228"/>
      <c r="D53" s="248" t="s">
        <v>725</v>
      </c>
      <c r="E53" s="237">
        <v>124364403.97</v>
      </c>
      <c r="F53" s="237">
        <v>0</v>
      </c>
      <c r="G53" s="237">
        <v>0</v>
      </c>
      <c r="H53" s="237">
        <v>124364403.97</v>
      </c>
      <c r="I53" s="237">
        <v>1219958</v>
      </c>
      <c r="J53" s="237">
        <v>1219958</v>
      </c>
      <c r="K53" s="237">
        <v>15503896</v>
      </c>
      <c r="L53" s="237">
        <v>16723854</v>
      </c>
      <c r="M53" s="237">
        <v>13.44746</v>
      </c>
      <c r="N53" s="237">
        <v>107640549.97</v>
      </c>
      <c r="O53" s="237">
        <v>0</v>
      </c>
      <c r="P53" s="237">
        <v>107640549.97</v>
      </c>
      <c r="Q53" s="224"/>
      <c r="R53" s="126"/>
      <c r="S53" s="126"/>
      <c r="T53" s="126"/>
      <c r="U53" s="126"/>
      <c r="V53" s="126"/>
      <c r="W53" s="126"/>
      <c r="X53" s="126"/>
      <c r="Y53" s="126"/>
      <c r="Z53" s="126"/>
      <c r="AA53" s="126"/>
      <c r="AB53" s="126"/>
    </row>
    <row r="54" spans="1:28" ht="36" customHeight="1">
      <c r="A54" s="126"/>
      <c r="B54" s="126"/>
      <c r="C54" s="228"/>
      <c r="D54" s="248" t="s">
        <v>726</v>
      </c>
      <c r="E54" s="237">
        <v>17503075.969999999</v>
      </c>
      <c r="F54" s="237">
        <v>0</v>
      </c>
      <c r="G54" s="237">
        <v>0</v>
      </c>
      <c r="H54" s="237">
        <v>17503075.969999999</v>
      </c>
      <c r="I54" s="237">
        <v>0</v>
      </c>
      <c r="J54" s="237">
        <v>0</v>
      </c>
      <c r="K54" s="237">
        <v>1562501</v>
      </c>
      <c r="L54" s="237">
        <v>1562501</v>
      </c>
      <c r="M54" s="237">
        <v>8.9270080000000007</v>
      </c>
      <c r="N54" s="237">
        <v>15940574.970000001</v>
      </c>
      <c r="O54" s="237">
        <v>0</v>
      </c>
      <c r="P54" s="237">
        <v>15940574.970000001</v>
      </c>
      <c r="Q54" s="224"/>
      <c r="R54" s="126"/>
      <c r="S54" s="126"/>
      <c r="T54" s="126"/>
      <c r="U54" s="126"/>
      <c r="V54" s="126"/>
      <c r="W54" s="126"/>
      <c r="X54" s="126"/>
      <c r="Y54" s="126"/>
      <c r="Z54" s="126"/>
      <c r="AA54" s="126"/>
      <c r="AB54" s="126"/>
    </row>
    <row r="55" spans="1:28" ht="36" customHeight="1">
      <c r="A55" s="126"/>
      <c r="B55" s="126"/>
      <c r="C55" s="228"/>
      <c r="D55" s="248" t="s">
        <v>727</v>
      </c>
      <c r="E55" s="237">
        <v>1594264.44</v>
      </c>
      <c r="F55" s="237">
        <v>0</v>
      </c>
      <c r="G55" s="237">
        <v>0</v>
      </c>
      <c r="H55" s="237">
        <v>1594264.44</v>
      </c>
      <c r="I55" s="237">
        <v>10942</v>
      </c>
      <c r="J55" s="237">
        <v>10942</v>
      </c>
      <c r="K55" s="237">
        <v>0</v>
      </c>
      <c r="L55" s="237">
        <v>10942</v>
      </c>
      <c r="M55" s="237">
        <v>0.68633500000000003</v>
      </c>
      <c r="N55" s="237">
        <v>1583322.44</v>
      </c>
      <c r="O55" s="237">
        <v>0</v>
      </c>
      <c r="P55" s="237">
        <v>1583322.44</v>
      </c>
      <c r="Q55" s="224"/>
      <c r="R55" s="126"/>
      <c r="S55" s="126"/>
      <c r="T55" s="126"/>
      <c r="U55" s="126"/>
      <c r="V55" s="126"/>
      <c r="W55" s="126"/>
      <c r="X55" s="126"/>
      <c r="Y55" s="126"/>
      <c r="Z55" s="126"/>
      <c r="AA55" s="126"/>
      <c r="AB55" s="126"/>
    </row>
    <row r="56" spans="1:28" ht="36" customHeight="1">
      <c r="A56" s="126"/>
      <c r="B56" s="126"/>
      <c r="C56" s="228"/>
      <c r="D56" s="248" t="s">
        <v>728</v>
      </c>
      <c r="E56" s="237">
        <v>61281641.049999997</v>
      </c>
      <c r="F56" s="237">
        <v>0</v>
      </c>
      <c r="G56" s="237">
        <v>0</v>
      </c>
      <c r="H56" s="237">
        <v>61281641.049999997</v>
      </c>
      <c r="I56" s="237">
        <v>9133500</v>
      </c>
      <c r="J56" s="237">
        <v>9133500</v>
      </c>
      <c r="K56" s="237">
        <v>0</v>
      </c>
      <c r="L56" s="237">
        <v>9133500</v>
      </c>
      <c r="M56" s="237">
        <v>14.904137</v>
      </c>
      <c r="N56" s="237">
        <v>52148141.049999997</v>
      </c>
      <c r="O56" s="237">
        <v>0</v>
      </c>
      <c r="P56" s="237">
        <v>52148141.049999997</v>
      </c>
      <c r="Q56" s="224"/>
      <c r="R56" s="126"/>
      <c r="S56" s="126"/>
      <c r="T56" s="126"/>
      <c r="U56" s="126"/>
      <c r="V56" s="126"/>
      <c r="W56" s="126"/>
      <c r="X56" s="126"/>
      <c r="Y56" s="126"/>
      <c r="Z56" s="126"/>
      <c r="AA56" s="126"/>
      <c r="AB56" s="126"/>
    </row>
    <row r="57" spans="1:28" ht="36" customHeight="1">
      <c r="A57" s="126"/>
      <c r="B57" s="126"/>
      <c r="C57" s="228"/>
      <c r="D57" s="248" t="s">
        <v>729</v>
      </c>
      <c r="E57" s="237">
        <v>53655135.450000003</v>
      </c>
      <c r="F57" s="237">
        <v>0</v>
      </c>
      <c r="G57" s="237">
        <v>0</v>
      </c>
      <c r="H57" s="237">
        <v>53655135.450000003</v>
      </c>
      <c r="I57" s="237">
        <v>7888800</v>
      </c>
      <c r="J57" s="237">
        <v>7888800</v>
      </c>
      <c r="K57" s="237">
        <v>0</v>
      </c>
      <c r="L57" s="237">
        <v>7888800</v>
      </c>
      <c r="M57" s="237">
        <v>14.702786</v>
      </c>
      <c r="N57" s="237">
        <v>45766335.450000003</v>
      </c>
      <c r="O57" s="237">
        <v>0</v>
      </c>
      <c r="P57" s="237">
        <v>45766335.450000003</v>
      </c>
      <c r="Q57" s="224"/>
      <c r="R57" s="126"/>
      <c r="S57" s="126"/>
      <c r="T57" s="126"/>
      <c r="U57" s="126"/>
      <c r="V57" s="126"/>
      <c r="W57" s="126"/>
      <c r="X57" s="126"/>
      <c r="Y57" s="126"/>
      <c r="Z57" s="126"/>
      <c r="AA57" s="126"/>
      <c r="AB57" s="126"/>
    </row>
    <row r="58" spans="1:28" ht="36" customHeight="1">
      <c r="A58" s="126"/>
      <c r="B58" s="126"/>
      <c r="C58" s="228"/>
      <c r="D58" s="248" t="s">
        <v>730</v>
      </c>
      <c r="E58" s="237">
        <v>6897408</v>
      </c>
      <c r="F58" s="237">
        <v>0</v>
      </c>
      <c r="G58" s="237">
        <v>0</v>
      </c>
      <c r="H58" s="237">
        <v>6897408</v>
      </c>
      <c r="I58" s="237">
        <v>1206700</v>
      </c>
      <c r="J58" s="237">
        <v>1206700</v>
      </c>
      <c r="K58" s="237">
        <v>0</v>
      </c>
      <c r="L58" s="237">
        <v>1206700</v>
      </c>
      <c r="M58" s="237">
        <v>17.494978</v>
      </c>
      <c r="N58" s="237">
        <v>5690708</v>
      </c>
      <c r="O58" s="237">
        <v>0</v>
      </c>
      <c r="P58" s="237">
        <v>5690708</v>
      </c>
      <c r="Q58" s="224"/>
      <c r="R58" s="126"/>
      <c r="S58" s="126"/>
      <c r="T58" s="126"/>
      <c r="U58" s="126"/>
      <c r="V58" s="126"/>
      <c r="W58" s="126"/>
      <c r="X58" s="126"/>
      <c r="Y58" s="126"/>
      <c r="Z58" s="126"/>
      <c r="AA58" s="126"/>
      <c r="AB58" s="126"/>
    </row>
    <row r="59" spans="1:28" ht="36" customHeight="1">
      <c r="A59" s="126"/>
      <c r="B59" s="126"/>
      <c r="C59" s="228"/>
      <c r="D59" s="248" t="s">
        <v>731</v>
      </c>
      <c r="E59" s="237">
        <v>729097.6</v>
      </c>
      <c r="F59" s="237">
        <v>0</v>
      </c>
      <c r="G59" s="237">
        <v>0</v>
      </c>
      <c r="H59" s="237">
        <v>729097.6</v>
      </c>
      <c r="I59" s="237">
        <v>38000</v>
      </c>
      <c r="J59" s="237">
        <v>38000</v>
      </c>
      <c r="K59" s="237">
        <v>0</v>
      </c>
      <c r="L59" s="237">
        <v>38000</v>
      </c>
      <c r="M59" s="237">
        <v>5.2119220000000004</v>
      </c>
      <c r="N59" s="237">
        <v>691097.59999999998</v>
      </c>
      <c r="O59" s="237">
        <v>0</v>
      </c>
      <c r="P59" s="237">
        <v>691097.59999999998</v>
      </c>
      <c r="Q59" s="224"/>
      <c r="R59" s="126"/>
      <c r="S59" s="126"/>
      <c r="T59" s="126"/>
      <c r="U59" s="126"/>
      <c r="V59" s="126"/>
      <c r="W59" s="126"/>
      <c r="X59" s="126"/>
      <c r="Y59" s="126"/>
      <c r="Z59" s="126"/>
      <c r="AA59" s="126"/>
      <c r="AB59" s="126"/>
    </row>
    <row r="60" spans="1:28" ht="36" customHeight="1">
      <c r="A60" s="126"/>
      <c r="B60" s="126"/>
      <c r="C60" s="228"/>
      <c r="D60" s="248" t="s">
        <v>732</v>
      </c>
      <c r="E60" s="237">
        <v>76602051.310000002</v>
      </c>
      <c r="F60" s="237">
        <v>0</v>
      </c>
      <c r="G60" s="237">
        <v>0</v>
      </c>
      <c r="H60" s="237">
        <v>76602051.310000002</v>
      </c>
      <c r="I60" s="237">
        <v>11068300</v>
      </c>
      <c r="J60" s="237">
        <v>11068300</v>
      </c>
      <c r="K60" s="237">
        <v>0</v>
      </c>
      <c r="L60" s="237">
        <v>11068300</v>
      </c>
      <c r="M60" s="237">
        <v>14.449090999999999</v>
      </c>
      <c r="N60" s="237">
        <v>65533751.310000002</v>
      </c>
      <c r="O60" s="237">
        <v>0</v>
      </c>
      <c r="P60" s="237">
        <v>65533751.310000002</v>
      </c>
      <c r="Q60" s="224"/>
      <c r="R60" s="126"/>
      <c r="S60" s="126"/>
      <c r="T60" s="126"/>
      <c r="U60" s="126"/>
      <c r="V60" s="126"/>
      <c r="W60" s="126"/>
      <c r="X60" s="126"/>
      <c r="Y60" s="126"/>
      <c r="Z60" s="126"/>
      <c r="AA60" s="126"/>
      <c r="AB60" s="126"/>
    </row>
    <row r="61" spans="1:28" ht="36" customHeight="1">
      <c r="A61" s="126"/>
      <c r="B61" s="126"/>
      <c r="C61" s="228"/>
      <c r="D61" s="248" t="s">
        <v>733</v>
      </c>
      <c r="E61" s="237">
        <v>67068919.310000002</v>
      </c>
      <c r="F61" s="237">
        <v>0</v>
      </c>
      <c r="G61" s="237">
        <v>0</v>
      </c>
      <c r="H61" s="237">
        <v>67068919.310000002</v>
      </c>
      <c r="I61" s="237">
        <v>8812900</v>
      </c>
      <c r="J61" s="237">
        <v>8812900</v>
      </c>
      <c r="K61" s="237">
        <v>0</v>
      </c>
      <c r="L61" s="237">
        <v>8812900</v>
      </c>
      <c r="M61" s="237">
        <v>13.140065999999999</v>
      </c>
      <c r="N61" s="237">
        <v>58256019.310000002</v>
      </c>
      <c r="O61" s="237">
        <v>0</v>
      </c>
      <c r="P61" s="237">
        <v>58256019.310000002</v>
      </c>
      <c r="Q61" s="224"/>
      <c r="R61" s="126"/>
      <c r="S61" s="126"/>
      <c r="T61" s="126"/>
      <c r="U61" s="126"/>
      <c r="V61" s="126"/>
      <c r="W61" s="126"/>
      <c r="X61" s="126"/>
      <c r="Y61" s="126"/>
      <c r="Z61" s="126"/>
      <c r="AA61" s="126"/>
      <c r="AB61" s="126"/>
    </row>
    <row r="62" spans="1:28" ht="36" customHeight="1">
      <c r="A62" s="126"/>
      <c r="B62" s="126"/>
      <c r="C62" s="228"/>
      <c r="D62" s="248" t="s">
        <v>734</v>
      </c>
      <c r="E62" s="237">
        <v>8621760</v>
      </c>
      <c r="F62" s="237">
        <v>0</v>
      </c>
      <c r="G62" s="237">
        <v>0</v>
      </c>
      <c r="H62" s="237">
        <v>8621760</v>
      </c>
      <c r="I62" s="237">
        <v>2189300</v>
      </c>
      <c r="J62" s="237">
        <v>2189300</v>
      </c>
      <c r="K62" s="237">
        <v>0</v>
      </c>
      <c r="L62" s="237">
        <v>2189300</v>
      </c>
      <c r="M62" s="237">
        <v>25.392727000000001</v>
      </c>
      <c r="N62" s="237">
        <v>6432460</v>
      </c>
      <c r="O62" s="237">
        <v>0</v>
      </c>
      <c r="P62" s="237">
        <v>6432460</v>
      </c>
      <c r="Q62" s="224"/>
      <c r="R62" s="126"/>
      <c r="S62" s="126"/>
      <c r="T62" s="126"/>
      <c r="U62" s="126"/>
      <c r="V62" s="126"/>
      <c r="W62" s="126"/>
      <c r="X62" s="126"/>
      <c r="Y62" s="126"/>
      <c r="Z62" s="126"/>
      <c r="AA62" s="126"/>
      <c r="AB62" s="126"/>
    </row>
    <row r="63" spans="1:28" ht="36" customHeight="1">
      <c r="A63" s="126"/>
      <c r="B63" s="126"/>
      <c r="C63" s="228"/>
      <c r="D63" s="248" t="s">
        <v>735</v>
      </c>
      <c r="E63" s="237">
        <v>911372</v>
      </c>
      <c r="F63" s="237">
        <v>0</v>
      </c>
      <c r="G63" s="237">
        <v>0</v>
      </c>
      <c r="H63" s="237">
        <v>911372</v>
      </c>
      <c r="I63" s="237">
        <v>66100</v>
      </c>
      <c r="J63" s="237">
        <v>66100</v>
      </c>
      <c r="K63" s="237">
        <v>0</v>
      </c>
      <c r="L63" s="237">
        <v>66100</v>
      </c>
      <c r="M63" s="237">
        <v>7.2528009999999998</v>
      </c>
      <c r="N63" s="237">
        <v>845272</v>
      </c>
      <c r="O63" s="237">
        <v>0</v>
      </c>
      <c r="P63" s="237">
        <v>845272</v>
      </c>
      <c r="Q63" s="224"/>
      <c r="R63" s="126"/>
      <c r="S63" s="126"/>
      <c r="T63" s="126"/>
      <c r="U63" s="126"/>
      <c r="V63" s="126"/>
      <c r="W63" s="126"/>
      <c r="X63" s="126"/>
      <c r="Y63" s="126"/>
      <c r="Z63" s="126"/>
      <c r="AA63" s="126"/>
      <c r="AB63" s="126"/>
    </row>
    <row r="64" spans="1:28" ht="36" customHeight="1">
      <c r="A64" s="126"/>
      <c r="B64" s="126"/>
      <c r="C64" s="228"/>
      <c r="D64" s="248" t="s">
        <v>736</v>
      </c>
      <c r="E64" s="237">
        <v>209928515.15000001</v>
      </c>
      <c r="F64" s="237">
        <v>0</v>
      </c>
      <c r="G64" s="237">
        <v>0</v>
      </c>
      <c r="H64" s="237">
        <v>209928515.15000001</v>
      </c>
      <c r="I64" s="237">
        <v>33477215</v>
      </c>
      <c r="J64" s="237">
        <v>33477215</v>
      </c>
      <c r="K64" s="237">
        <v>0</v>
      </c>
      <c r="L64" s="237">
        <v>33477215</v>
      </c>
      <c r="M64" s="237">
        <v>15.946959</v>
      </c>
      <c r="N64" s="237">
        <v>176451300.15000001</v>
      </c>
      <c r="O64" s="237">
        <v>0</v>
      </c>
      <c r="P64" s="237">
        <v>176451300.15000001</v>
      </c>
      <c r="Q64" s="224"/>
      <c r="R64" s="126"/>
      <c r="S64" s="126"/>
      <c r="T64" s="126"/>
      <c r="U64" s="126"/>
      <c r="V64" s="126"/>
      <c r="W64" s="126"/>
      <c r="X64" s="126"/>
      <c r="Y64" s="126"/>
      <c r="Z64" s="126"/>
      <c r="AA64" s="126"/>
      <c r="AB64" s="126"/>
    </row>
    <row r="65" spans="1:28" ht="19.5" customHeight="1">
      <c r="A65" s="126"/>
      <c r="B65" s="126"/>
      <c r="C65" s="228"/>
      <c r="D65" s="248" t="s">
        <v>737</v>
      </c>
      <c r="E65" s="237">
        <v>144936786.15000001</v>
      </c>
      <c r="F65" s="237">
        <v>0</v>
      </c>
      <c r="G65" s="237">
        <v>0</v>
      </c>
      <c r="H65" s="237">
        <v>144936786.15000001</v>
      </c>
      <c r="I65" s="237">
        <v>20430232</v>
      </c>
      <c r="J65" s="237">
        <v>20430232</v>
      </c>
      <c r="K65" s="237">
        <v>0</v>
      </c>
      <c r="L65" s="237">
        <v>20430232</v>
      </c>
      <c r="M65" s="237">
        <v>14.09596</v>
      </c>
      <c r="N65" s="237">
        <v>124506554.15000001</v>
      </c>
      <c r="O65" s="237">
        <v>0</v>
      </c>
      <c r="P65" s="237">
        <v>124506554.15000001</v>
      </c>
      <c r="Q65" s="224"/>
      <c r="R65" s="126"/>
      <c r="S65" s="126"/>
      <c r="T65" s="126"/>
      <c r="U65" s="126"/>
      <c r="V65" s="126"/>
      <c r="W65" s="126"/>
      <c r="X65" s="126"/>
      <c r="Y65" s="126"/>
      <c r="Z65" s="126"/>
      <c r="AA65" s="126"/>
      <c r="AB65" s="126"/>
    </row>
    <row r="66" spans="1:28" ht="19.5" customHeight="1">
      <c r="A66" s="126"/>
      <c r="B66" s="126"/>
      <c r="C66" s="228"/>
      <c r="D66" s="248" t="s">
        <v>738</v>
      </c>
      <c r="E66" s="237">
        <v>107936786.15000001</v>
      </c>
      <c r="F66" s="237">
        <v>0</v>
      </c>
      <c r="G66" s="237">
        <v>0</v>
      </c>
      <c r="H66" s="237">
        <v>107936786.15000001</v>
      </c>
      <c r="I66" s="237">
        <v>16436249</v>
      </c>
      <c r="J66" s="237">
        <v>16436249</v>
      </c>
      <c r="K66" s="237">
        <v>0</v>
      </c>
      <c r="L66" s="237">
        <v>16436249</v>
      </c>
      <c r="M66" s="237">
        <v>15.227662</v>
      </c>
      <c r="N66" s="237">
        <v>91500537.150000006</v>
      </c>
      <c r="O66" s="237">
        <v>0</v>
      </c>
      <c r="P66" s="237">
        <v>91500537.150000006</v>
      </c>
      <c r="Q66" s="224"/>
      <c r="R66" s="126"/>
      <c r="S66" s="126"/>
      <c r="T66" s="126"/>
      <c r="U66" s="126"/>
      <c r="V66" s="126"/>
      <c r="W66" s="126"/>
      <c r="X66" s="126"/>
      <c r="Y66" s="126"/>
      <c r="Z66" s="126"/>
      <c r="AA66" s="126"/>
      <c r="AB66" s="126"/>
    </row>
    <row r="67" spans="1:28" ht="19.5" customHeight="1">
      <c r="A67" s="126"/>
      <c r="B67" s="126"/>
      <c r="C67" s="228"/>
      <c r="D67" s="248" t="s">
        <v>739</v>
      </c>
      <c r="E67" s="237">
        <v>96770386.150000006</v>
      </c>
      <c r="F67" s="237">
        <v>0</v>
      </c>
      <c r="G67" s="237">
        <v>0</v>
      </c>
      <c r="H67" s="237">
        <v>96770386.150000006</v>
      </c>
      <c r="I67" s="237">
        <v>15929938</v>
      </c>
      <c r="J67" s="237">
        <v>15929938</v>
      </c>
      <c r="K67" s="237">
        <v>0</v>
      </c>
      <c r="L67" s="237">
        <v>15929938</v>
      </c>
      <c r="M67" s="237">
        <v>16.461583999999998</v>
      </c>
      <c r="N67" s="237">
        <v>80840448.150000006</v>
      </c>
      <c r="O67" s="237">
        <v>0</v>
      </c>
      <c r="P67" s="237">
        <v>80840448.150000006</v>
      </c>
      <c r="Q67" s="224"/>
      <c r="R67" s="126"/>
      <c r="S67" s="126"/>
      <c r="T67" s="126"/>
      <c r="U67" s="126"/>
      <c r="V67" s="126"/>
      <c r="W67" s="126"/>
      <c r="X67" s="126"/>
      <c r="Y67" s="126"/>
      <c r="Z67" s="126"/>
      <c r="AA67" s="126"/>
      <c r="AB67" s="126"/>
    </row>
    <row r="68" spans="1:28" ht="19.5" customHeight="1">
      <c r="A68" s="126"/>
      <c r="B68" s="126"/>
      <c r="C68" s="228"/>
      <c r="D68" s="248" t="s">
        <v>740</v>
      </c>
      <c r="E68" s="237">
        <v>10027200</v>
      </c>
      <c r="F68" s="237">
        <v>0</v>
      </c>
      <c r="G68" s="237">
        <v>0</v>
      </c>
      <c r="H68" s="237">
        <v>10027200</v>
      </c>
      <c r="I68" s="237">
        <v>0</v>
      </c>
      <c r="J68" s="237">
        <v>0</v>
      </c>
      <c r="K68" s="237">
        <v>0</v>
      </c>
      <c r="L68" s="237">
        <v>0</v>
      </c>
      <c r="M68" s="237">
        <v>0</v>
      </c>
      <c r="N68" s="237">
        <v>10027200</v>
      </c>
      <c r="O68" s="237">
        <v>0</v>
      </c>
      <c r="P68" s="237">
        <v>10027200</v>
      </c>
      <c r="Q68" s="224"/>
      <c r="R68" s="126"/>
      <c r="S68" s="126"/>
      <c r="T68" s="126"/>
      <c r="U68" s="126"/>
      <c r="V68" s="126"/>
      <c r="W68" s="126"/>
      <c r="X68" s="126"/>
      <c r="Y68" s="126"/>
      <c r="Z68" s="126"/>
      <c r="AA68" s="126"/>
      <c r="AB68" s="126"/>
    </row>
    <row r="69" spans="1:28" ht="19.5" customHeight="1">
      <c r="A69" s="126"/>
      <c r="B69" s="126"/>
      <c r="C69" s="228"/>
      <c r="D69" s="248" t="s">
        <v>741</v>
      </c>
      <c r="E69" s="237">
        <v>1139200</v>
      </c>
      <c r="F69" s="237">
        <v>0</v>
      </c>
      <c r="G69" s="237">
        <v>0</v>
      </c>
      <c r="H69" s="237">
        <v>1139200</v>
      </c>
      <c r="I69" s="237">
        <v>506311</v>
      </c>
      <c r="J69" s="237">
        <v>506311</v>
      </c>
      <c r="K69" s="237">
        <v>0</v>
      </c>
      <c r="L69" s="237">
        <v>506311</v>
      </c>
      <c r="M69" s="237">
        <v>44.444434999999999</v>
      </c>
      <c r="N69" s="237">
        <v>632889</v>
      </c>
      <c r="O69" s="237">
        <v>0</v>
      </c>
      <c r="P69" s="237">
        <v>632889</v>
      </c>
      <c r="Q69" s="224"/>
      <c r="R69" s="126"/>
      <c r="S69" s="126"/>
      <c r="T69" s="126"/>
      <c r="U69" s="126"/>
      <c r="V69" s="126"/>
      <c r="W69" s="126"/>
      <c r="X69" s="126"/>
      <c r="Y69" s="126"/>
      <c r="Z69" s="126"/>
      <c r="AA69" s="126"/>
      <c r="AB69" s="126"/>
    </row>
    <row r="70" spans="1:28" ht="36" customHeight="1">
      <c r="A70" s="126"/>
      <c r="B70" s="126"/>
      <c r="C70" s="228"/>
      <c r="D70" s="248" t="s">
        <v>742</v>
      </c>
      <c r="E70" s="237">
        <v>37000000</v>
      </c>
      <c r="F70" s="237">
        <v>0</v>
      </c>
      <c r="G70" s="237">
        <v>0</v>
      </c>
      <c r="H70" s="237">
        <v>37000000</v>
      </c>
      <c r="I70" s="237">
        <v>3993983</v>
      </c>
      <c r="J70" s="237">
        <v>3993983</v>
      </c>
      <c r="K70" s="237">
        <v>0</v>
      </c>
      <c r="L70" s="237">
        <v>3993983</v>
      </c>
      <c r="M70" s="237">
        <v>10.794549</v>
      </c>
      <c r="N70" s="237">
        <v>33006017</v>
      </c>
      <c r="O70" s="237">
        <v>0</v>
      </c>
      <c r="P70" s="237">
        <v>33006017</v>
      </c>
      <c r="Q70" s="224"/>
      <c r="R70" s="126"/>
      <c r="S70" s="126"/>
      <c r="T70" s="126"/>
      <c r="U70" s="126"/>
      <c r="V70" s="126"/>
      <c r="W70" s="126"/>
      <c r="X70" s="126"/>
      <c r="Y70" s="126"/>
      <c r="Z70" s="126"/>
      <c r="AA70" s="126"/>
      <c r="AB70" s="126"/>
    </row>
    <row r="71" spans="1:28" ht="36" customHeight="1">
      <c r="A71" s="126"/>
      <c r="B71" s="126"/>
      <c r="C71" s="228"/>
      <c r="D71" s="248" t="s">
        <v>743</v>
      </c>
      <c r="E71" s="237">
        <v>30000000</v>
      </c>
      <c r="F71" s="237">
        <v>0</v>
      </c>
      <c r="G71" s="237">
        <v>0</v>
      </c>
      <c r="H71" s="237">
        <v>30000000</v>
      </c>
      <c r="I71" s="237">
        <v>3487672</v>
      </c>
      <c r="J71" s="237">
        <v>3487672</v>
      </c>
      <c r="K71" s="237">
        <v>0</v>
      </c>
      <c r="L71" s="237">
        <v>3487672</v>
      </c>
      <c r="M71" s="237">
        <v>11.625572999999999</v>
      </c>
      <c r="N71" s="237">
        <v>26512328</v>
      </c>
      <c r="O71" s="237">
        <v>0</v>
      </c>
      <c r="P71" s="237">
        <v>26512328</v>
      </c>
      <c r="Q71" s="224"/>
      <c r="R71" s="126"/>
      <c r="S71" s="126"/>
      <c r="T71" s="126"/>
      <c r="U71" s="126"/>
      <c r="V71" s="126"/>
      <c r="W71" s="126"/>
      <c r="X71" s="126"/>
      <c r="Y71" s="126"/>
      <c r="Z71" s="126"/>
      <c r="AA71" s="126"/>
      <c r="AB71" s="126"/>
    </row>
    <row r="72" spans="1:28" ht="36" customHeight="1">
      <c r="A72" s="126"/>
      <c r="B72" s="126"/>
      <c r="C72" s="228"/>
      <c r="D72" s="248" t="s">
        <v>744</v>
      </c>
      <c r="E72" s="237">
        <v>5000000</v>
      </c>
      <c r="F72" s="237">
        <v>0</v>
      </c>
      <c r="G72" s="237">
        <v>0</v>
      </c>
      <c r="H72" s="237">
        <v>5000000</v>
      </c>
      <c r="I72" s="237">
        <v>0</v>
      </c>
      <c r="J72" s="237">
        <v>0</v>
      </c>
      <c r="K72" s="237">
        <v>0</v>
      </c>
      <c r="L72" s="237">
        <v>0</v>
      </c>
      <c r="M72" s="237">
        <v>0</v>
      </c>
      <c r="N72" s="237">
        <v>5000000</v>
      </c>
      <c r="O72" s="237">
        <v>0</v>
      </c>
      <c r="P72" s="237">
        <v>5000000</v>
      </c>
      <c r="Q72" s="224"/>
      <c r="R72" s="126"/>
      <c r="S72" s="126"/>
      <c r="T72" s="126"/>
      <c r="U72" s="126"/>
      <c r="V72" s="126"/>
      <c r="W72" s="126"/>
      <c r="X72" s="126"/>
      <c r="Y72" s="126"/>
      <c r="Z72" s="126"/>
      <c r="AA72" s="126"/>
      <c r="AB72" s="126"/>
    </row>
    <row r="73" spans="1:28" ht="36" customHeight="1">
      <c r="A73" s="126"/>
      <c r="B73" s="126"/>
      <c r="C73" s="228"/>
      <c r="D73" s="248" t="s">
        <v>745</v>
      </c>
      <c r="E73" s="237">
        <v>2000000</v>
      </c>
      <c r="F73" s="237">
        <v>0</v>
      </c>
      <c r="G73" s="237">
        <v>0</v>
      </c>
      <c r="H73" s="237">
        <v>2000000</v>
      </c>
      <c r="I73" s="237">
        <v>506311</v>
      </c>
      <c r="J73" s="237">
        <v>506311</v>
      </c>
      <c r="K73" s="237">
        <v>0</v>
      </c>
      <c r="L73" s="237">
        <v>506311</v>
      </c>
      <c r="M73" s="237">
        <v>25.315550000000002</v>
      </c>
      <c r="N73" s="237">
        <v>1493689</v>
      </c>
      <c r="O73" s="237">
        <v>0</v>
      </c>
      <c r="P73" s="237">
        <v>1493689</v>
      </c>
      <c r="Q73" s="224"/>
      <c r="R73" s="126"/>
      <c r="S73" s="126"/>
      <c r="T73" s="126"/>
      <c r="U73" s="126"/>
      <c r="V73" s="126"/>
      <c r="W73" s="126"/>
      <c r="X73" s="126"/>
      <c r="Y73" s="126"/>
      <c r="Z73" s="126"/>
      <c r="AA73" s="126"/>
      <c r="AB73" s="126"/>
    </row>
    <row r="74" spans="1:28" ht="36" customHeight="1">
      <c r="A74" s="126"/>
      <c r="B74" s="126"/>
      <c r="C74" s="228"/>
      <c r="D74" s="248" t="s">
        <v>746</v>
      </c>
      <c r="E74" s="237">
        <v>64991729</v>
      </c>
      <c r="F74" s="237">
        <v>0</v>
      </c>
      <c r="G74" s="237">
        <v>0</v>
      </c>
      <c r="H74" s="237">
        <v>64991729</v>
      </c>
      <c r="I74" s="237">
        <v>13046983</v>
      </c>
      <c r="J74" s="237">
        <v>13046983</v>
      </c>
      <c r="K74" s="237">
        <v>0</v>
      </c>
      <c r="L74" s="237">
        <v>13046983</v>
      </c>
      <c r="M74" s="237">
        <v>20.074836000000001</v>
      </c>
      <c r="N74" s="237">
        <v>51944746</v>
      </c>
      <c r="O74" s="237">
        <v>0</v>
      </c>
      <c r="P74" s="237">
        <v>51944746</v>
      </c>
      <c r="Q74" s="224"/>
      <c r="R74" s="126"/>
      <c r="S74" s="126"/>
      <c r="T74" s="126"/>
      <c r="U74" s="126"/>
      <c r="V74" s="126"/>
      <c r="W74" s="126"/>
      <c r="X74" s="126"/>
      <c r="Y74" s="126"/>
      <c r="Z74" s="126"/>
      <c r="AA74" s="126"/>
      <c r="AB74" s="126"/>
    </row>
    <row r="75" spans="1:28" ht="36" customHeight="1">
      <c r="A75" s="126"/>
      <c r="B75" s="126"/>
      <c r="C75" s="228"/>
      <c r="D75" s="248" t="s">
        <v>747</v>
      </c>
      <c r="E75" s="237">
        <v>64991729</v>
      </c>
      <c r="F75" s="237">
        <v>0</v>
      </c>
      <c r="G75" s="237">
        <v>0</v>
      </c>
      <c r="H75" s="237">
        <v>64991729</v>
      </c>
      <c r="I75" s="237">
        <v>13046983</v>
      </c>
      <c r="J75" s="237">
        <v>13046983</v>
      </c>
      <c r="K75" s="237">
        <v>0</v>
      </c>
      <c r="L75" s="237">
        <v>13046983</v>
      </c>
      <c r="M75" s="237">
        <v>20.074836000000001</v>
      </c>
      <c r="N75" s="237">
        <v>51944746</v>
      </c>
      <c r="O75" s="237">
        <v>0</v>
      </c>
      <c r="P75" s="237">
        <v>51944746</v>
      </c>
      <c r="Q75" s="224"/>
      <c r="R75" s="126"/>
      <c r="S75" s="126"/>
      <c r="T75" s="126"/>
      <c r="U75" s="126"/>
      <c r="V75" s="126"/>
      <c r="W75" s="126"/>
      <c r="X75" s="126"/>
      <c r="Y75" s="126"/>
      <c r="Z75" s="126"/>
      <c r="AA75" s="126"/>
      <c r="AB75" s="126"/>
    </row>
    <row r="76" spans="1:28" ht="36" customHeight="1">
      <c r="A76" s="126"/>
      <c r="B76" s="126"/>
      <c r="C76" s="228"/>
      <c r="D76" s="248" t="s">
        <v>748</v>
      </c>
      <c r="E76" s="237">
        <v>58012729</v>
      </c>
      <c r="F76" s="237">
        <v>0</v>
      </c>
      <c r="G76" s="237">
        <v>0</v>
      </c>
      <c r="H76" s="237">
        <v>58012729</v>
      </c>
      <c r="I76" s="237">
        <v>12540672</v>
      </c>
      <c r="J76" s="237">
        <v>12540672</v>
      </c>
      <c r="K76" s="237">
        <v>0</v>
      </c>
      <c r="L76" s="237">
        <v>12540672</v>
      </c>
      <c r="M76" s="237">
        <v>21.617104000000001</v>
      </c>
      <c r="N76" s="237">
        <v>45472057</v>
      </c>
      <c r="O76" s="237">
        <v>0</v>
      </c>
      <c r="P76" s="237">
        <v>45472057</v>
      </c>
      <c r="Q76" s="224"/>
      <c r="R76" s="126"/>
      <c r="S76" s="126"/>
      <c r="T76" s="126"/>
      <c r="U76" s="126"/>
      <c r="V76" s="126"/>
      <c r="W76" s="126"/>
      <c r="X76" s="126"/>
      <c r="Y76" s="126"/>
      <c r="Z76" s="126"/>
      <c r="AA76" s="126"/>
      <c r="AB76" s="126"/>
    </row>
    <row r="77" spans="1:28" ht="36" customHeight="1">
      <c r="A77" s="126"/>
      <c r="B77" s="126"/>
      <c r="C77" s="228"/>
      <c r="D77" s="248" t="s">
        <v>749</v>
      </c>
      <c r="E77" s="237">
        <v>6267000</v>
      </c>
      <c r="F77" s="237">
        <v>0</v>
      </c>
      <c r="G77" s="237">
        <v>0</v>
      </c>
      <c r="H77" s="237">
        <v>6267000</v>
      </c>
      <c r="I77" s="237">
        <v>0</v>
      </c>
      <c r="J77" s="237">
        <v>0</v>
      </c>
      <c r="K77" s="237">
        <v>0</v>
      </c>
      <c r="L77" s="237">
        <v>0</v>
      </c>
      <c r="M77" s="237">
        <v>0</v>
      </c>
      <c r="N77" s="237">
        <v>6267000</v>
      </c>
      <c r="O77" s="237">
        <v>0</v>
      </c>
      <c r="P77" s="237">
        <v>6267000</v>
      </c>
      <c r="Q77" s="224"/>
      <c r="R77" s="126"/>
      <c r="S77" s="126"/>
      <c r="T77" s="126"/>
      <c r="U77" s="126"/>
      <c r="V77" s="126"/>
      <c r="W77" s="126"/>
      <c r="X77" s="126"/>
      <c r="Y77" s="126"/>
      <c r="Z77" s="126"/>
      <c r="AA77" s="126"/>
      <c r="AB77" s="126"/>
    </row>
    <row r="78" spans="1:28" ht="36" customHeight="1">
      <c r="A78" s="126"/>
      <c r="B78" s="126"/>
      <c r="C78" s="228"/>
      <c r="D78" s="248" t="s">
        <v>750</v>
      </c>
      <c r="E78" s="237">
        <v>712000</v>
      </c>
      <c r="F78" s="237">
        <v>0</v>
      </c>
      <c r="G78" s="237">
        <v>0</v>
      </c>
      <c r="H78" s="237">
        <v>712000</v>
      </c>
      <c r="I78" s="237">
        <v>506311</v>
      </c>
      <c r="J78" s="237">
        <v>506311</v>
      </c>
      <c r="K78" s="237">
        <v>0</v>
      </c>
      <c r="L78" s="237">
        <v>506311</v>
      </c>
      <c r="M78" s="237">
        <v>71.111096000000003</v>
      </c>
      <c r="N78" s="237">
        <v>205689</v>
      </c>
      <c r="O78" s="237">
        <v>0</v>
      </c>
      <c r="P78" s="237">
        <v>205689</v>
      </c>
      <c r="Q78" s="224"/>
      <c r="R78" s="126"/>
      <c r="S78" s="126"/>
      <c r="T78" s="126"/>
      <c r="U78" s="126"/>
      <c r="V78" s="126"/>
      <c r="W78" s="126"/>
      <c r="X78" s="126"/>
      <c r="Y78" s="126"/>
      <c r="Z78" s="126"/>
      <c r="AA78" s="126"/>
      <c r="AB78" s="126"/>
    </row>
    <row r="79" spans="1:28" ht="36" customHeight="1">
      <c r="A79" s="126"/>
      <c r="B79" s="126"/>
      <c r="C79" s="228"/>
      <c r="D79" s="248" t="s">
        <v>751</v>
      </c>
      <c r="E79" s="237">
        <v>46800000</v>
      </c>
      <c r="F79" s="237">
        <v>0</v>
      </c>
      <c r="G79" s="237">
        <v>0</v>
      </c>
      <c r="H79" s="237">
        <v>46800000</v>
      </c>
      <c r="I79" s="237">
        <v>2170699</v>
      </c>
      <c r="J79" s="237">
        <v>2170699</v>
      </c>
      <c r="K79" s="237">
        <v>0</v>
      </c>
      <c r="L79" s="237">
        <v>2170699</v>
      </c>
      <c r="M79" s="237">
        <v>4.6382459999999996</v>
      </c>
      <c r="N79" s="237">
        <v>44629301</v>
      </c>
      <c r="O79" s="237">
        <v>0</v>
      </c>
      <c r="P79" s="237">
        <v>44629301</v>
      </c>
      <c r="Q79" s="224"/>
      <c r="R79" s="126"/>
      <c r="S79" s="126"/>
      <c r="T79" s="126"/>
      <c r="U79" s="126"/>
      <c r="V79" s="126"/>
      <c r="W79" s="126"/>
      <c r="X79" s="126"/>
      <c r="Y79" s="126"/>
      <c r="Z79" s="126"/>
      <c r="AA79" s="126"/>
      <c r="AB79" s="126"/>
    </row>
    <row r="80" spans="1:28" ht="36" customHeight="1">
      <c r="A80" s="126"/>
      <c r="B80" s="126"/>
      <c r="C80" s="228"/>
      <c r="D80" s="248" t="s">
        <v>752</v>
      </c>
      <c r="E80" s="237">
        <v>46800000</v>
      </c>
      <c r="F80" s="237">
        <v>0</v>
      </c>
      <c r="G80" s="237">
        <v>0</v>
      </c>
      <c r="H80" s="237">
        <v>46800000</v>
      </c>
      <c r="I80" s="237">
        <v>2170699</v>
      </c>
      <c r="J80" s="237">
        <v>2170699</v>
      </c>
      <c r="K80" s="237">
        <v>0</v>
      </c>
      <c r="L80" s="237">
        <v>2170699</v>
      </c>
      <c r="M80" s="237">
        <v>4.6382459999999996</v>
      </c>
      <c r="N80" s="237">
        <v>44629301</v>
      </c>
      <c r="O80" s="237">
        <v>0</v>
      </c>
      <c r="P80" s="237">
        <v>44629301</v>
      </c>
      <c r="Q80" s="224"/>
      <c r="R80" s="126"/>
      <c r="S80" s="126"/>
      <c r="T80" s="126"/>
      <c r="U80" s="126"/>
      <c r="V80" s="126"/>
      <c r="W80" s="126"/>
      <c r="X80" s="126"/>
      <c r="Y80" s="126"/>
      <c r="Z80" s="126"/>
      <c r="AA80" s="126"/>
      <c r="AB80" s="126"/>
    </row>
    <row r="81" spans="1:28" ht="36" customHeight="1">
      <c r="A81" s="126"/>
      <c r="B81" s="126"/>
      <c r="C81" s="228"/>
      <c r="D81" s="248" t="s">
        <v>753</v>
      </c>
      <c r="E81" s="237">
        <v>46800000</v>
      </c>
      <c r="F81" s="237">
        <v>0</v>
      </c>
      <c r="G81" s="237">
        <v>0</v>
      </c>
      <c r="H81" s="237">
        <v>46800000</v>
      </c>
      <c r="I81" s="237">
        <v>2170699</v>
      </c>
      <c r="J81" s="237">
        <v>2170699</v>
      </c>
      <c r="K81" s="237">
        <v>0</v>
      </c>
      <c r="L81" s="237">
        <v>2170699</v>
      </c>
      <c r="M81" s="237">
        <v>4.6382459999999996</v>
      </c>
      <c r="N81" s="237">
        <v>44629301</v>
      </c>
      <c r="O81" s="237">
        <v>0</v>
      </c>
      <c r="P81" s="237">
        <v>44629301</v>
      </c>
      <c r="Q81" s="224"/>
      <c r="R81" s="126"/>
      <c r="S81" s="126"/>
      <c r="T81" s="126"/>
      <c r="U81" s="126"/>
      <c r="V81" s="126"/>
      <c r="W81" s="126"/>
      <c r="X81" s="126"/>
      <c r="Y81" s="126"/>
      <c r="Z81" s="126"/>
      <c r="AA81" s="126"/>
      <c r="AB81" s="126"/>
    </row>
    <row r="82" spans="1:28" ht="36" customHeight="1">
      <c r="A82" s="126"/>
      <c r="B82" s="126"/>
      <c r="C82" s="228"/>
      <c r="D82" s="248" t="s">
        <v>754</v>
      </c>
      <c r="E82" s="237">
        <v>46800000</v>
      </c>
      <c r="F82" s="237">
        <v>0</v>
      </c>
      <c r="G82" s="237">
        <v>0</v>
      </c>
      <c r="H82" s="237">
        <v>46800000</v>
      </c>
      <c r="I82" s="237">
        <v>2170699</v>
      </c>
      <c r="J82" s="237">
        <v>2170699</v>
      </c>
      <c r="K82" s="237">
        <v>0</v>
      </c>
      <c r="L82" s="237">
        <v>2170699</v>
      </c>
      <c r="M82" s="237">
        <v>4.6382459999999996</v>
      </c>
      <c r="N82" s="237">
        <v>44629301</v>
      </c>
      <c r="O82" s="237">
        <v>0</v>
      </c>
      <c r="P82" s="237">
        <v>44629301</v>
      </c>
      <c r="Q82" s="224"/>
      <c r="R82" s="126"/>
      <c r="S82" s="126"/>
      <c r="T82" s="126"/>
      <c r="U82" s="126"/>
      <c r="V82" s="126"/>
      <c r="W82" s="126"/>
      <c r="X82" s="126"/>
      <c r="Y82" s="126"/>
      <c r="Z82" s="126"/>
      <c r="AA82" s="126"/>
      <c r="AB82" s="126"/>
    </row>
    <row r="83" spans="1:28" ht="19.5" customHeight="1">
      <c r="A83" s="126"/>
      <c r="B83" s="126"/>
      <c r="C83" s="228"/>
      <c r="D83" s="248" t="s">
        <v>755</v>
      </c>
      <c r="E83" s="237">
        <v>46800000</v>
      </c>
      <c r="F83" s="237">
        <v>0</v>
      </c>
      <c r="G83" s="237">
        <v>0</v>
      </c>
      <c r="H83" s="237">
        <v>46800000</v>
      </c>
      <c r="I83" s="237">
        <v>2170699</v>
      </c>
      <c r="J83" s="237">
        <v>2170699</v>
      </c>
      <c r="K83" s="237">
        <v>0</v>
      </c>
      <c r="L83" s="237">
        <v>2170699</v>
      </c>
      <c r="M83" s="237">
        <v>4.6382459999999996</v>
      </c>
      <c r="N83" s="237">
        <v>44629301</v>
      </c>
      <c r="O83" s="237">
        <v>0</v>
      </c>
      <c r="P83" s="237">
        <v>44629301</v>
      </c>
      <c r="Q83" s="224"/>
      <c r="R83" s="126"/>
      <c r="S83" s="126"/>
      <c r="T83" s="126"/>
      <c r="U83" s="126"/>
      <c r="V83" s="126"/>
      <c r="W83" s="126"/>
      <c r="X83" s="126"/>
      <c r="Y83" s="126"/>
      <c r="Z83" s="126"/>
      <c r="AA83" s="126"/>
      <c r="AB83" s="126"/>
    </row>
    <row r="84" spans="1:28" ht="36" customHeight="1">
      <c r="A84" s="126"/>
      <c r="B84" s="126"/>
      <c r="C84" s="228"/>
      <c r="D84" s="248" t="s">
        <v>756</v>
      </c>
      <c r="E84" s="237">
        <v>27000000</v>
      </c>
      <c r="F84" s="237">
        <v>0</v>
      </c>
      <c r="G84" s="237">
        <v>0</v>
      </c>
      <c r="H84" s="237">
        <v>27000000</v>
      </c>
      <c r="I84" s="237">
        <v>0</v>
      </c>
      <c r="J84" s="237">
        <v>0</v>
      </c>
      <c r="K84" s="237">
        <v>0</v>
      </c>
      <c r="L84" s="237">
        <v>0</v>
      </c>
      <c r="M84" s="237">
        <v>0</v>
      </c>
      <c r="N84" s="237">
        <v>27000000</v>
      </c>
      <c r="O84" s="237">
        <v>0</v>
      </c>
      <c r="P84" s="237">
        <v>27000000</v>
      </c>
      <c r="Q84" s="224"/>
      <c r="R84" s="126"/>
      <c r="S84" s="126"/>
      <c r="T84" s="126"/>
      <c r="U84" s="126"/>
      <c r="V84" s="126"/>
      <c r="W84" s="126"/>
      <c r="X84" s="126"/>
      <c r="Y84" s="126"/>
      <c r="Z84" s="126"/>
      <c r="AA84" s="126"/>
      <c r="AB84" s="126"/>
    </row>
    <row r="85" spans="1:28" ht="19.5" customHeight="1">
      <c r="A85" s="126"/>
      <c r="B85" s="126"/>
      <c r="C85" s="228"/>
      <c r="D85" s="248" t="s">
        <v>757</v>
      </c>
      <c r="E85" s="237">
        <v>19800000</v>
      </c>
      <c r="F85" s="237">
        <v>0</v>
      </c>
      <c r="G85" s="237">
        <v>0</v>
      </c>
      <c r="H85" s="237">
        <v>19800000</v>
      </c>
      <c r="I85" s="237">
        <v>2170699</v>
      </c>
      <c r="J85" s="237">
        <v>2170699</v>
      </c>
      <c r="K85" s="237">
        <v>0</v>
      </c>
      <c r="L85" s="237">
        <v>2170699</v>
      </c>
      <c r="M85" s="237">
        <v>10.963126000000001</v>
      </c>
      <c r="N85" s="237">
        <v>17629301</v>
      </c>
      <c r="O85" s="237">
        <v>0</v>
      </c>
      <c r="P85" s="237">
        <v>17629301</v>
      </c>
      <c r="Q85" s="224"/>
      <c r="R85" s="126"/>
      <c r="S85" s="126"/>
      <c r="T85" s="126"/>
      <c r="U85" s="126"/>
      <c r="V85" s="126"/>
      <c r="W85" s="126"/>
      <c r="X85" s="126"/>
      <c r="Y85" s="126"/>
      <c r="Z85" s="126"/>
      <c r="AA85" s="126"/>
      <c r="AB85" s="126"/>
    </row>
    <row r="86" spans="1:28" ht="36" customHeight="1">
      <c r="A86" s="126"/>
      <c r="B86" s="126"/>
      <c r="C86" s="228"/>
      <c r="D86" s="248" t="s">
        <v>758</v>
      </c>
      <c r="E86" s="237">
        <v>44905040566.510002</v>
      </c>
      <c r="F86" s="237">
        <v>0</v>
      </c>
      <c r="G86" s="237">
        <v>0</v>
      </c>
      <c r="H86" s="237">
        <v>44905040566.510002</v>
      </c>
      <c r="I86" s="237">
        <v>1707471892.5599999</v>
      </c>
      <c r="J86" s="237">
        <v>1707471892.5599999</v>
      </c>
      <c r="K86" s="237">
        <v>9261436644</v>
      </c>
      <c r="L86" s="237">
        <v>10968908536.559999</v>
      </c>
      <c r="M86" s="237">
        <v>24.426898000000001</v>
      </c>
      <c r="N86" s="237">
        <v>33936132029.950001</v>
      </c>
      <c r="O86" s="237">
        <v>230341622</v>
      </c>
      <c r="P86" s="237">
        <v>33705790407.950001</v>
      </c>
      <c r="Q86" s="224"/>
      <c r="R86" s="126"/>
      <c r="S86" s="126"/>
      <c r="T86" s="126"/>
      <c r="U86" s="126"/>
      <c r="V86" s="126"/>
      <c r="W86" s="126"/>
      <c r="X86" s="126"/>
      <c r="Y86" s="126"/>
      <c r="Z86" s="126"/>
      <c r="AA86" s="126"/>
      <c r="AB86" s="126"/>
    </row>
    <row r="87" spans="1:28" ht="19.5" customHeight="1">
      <c r="A87" s="126"/>
      <c r="B87" s="126"/>
      <c r="C87" s="228"/>
      <c r="D87" s="248" t="s">
        <v>759</v>
      </c>
      <c r="E87" s="237">
        <v>41090000000</v>
      </c>
      <c r="F87" s="237">
        <v>0</v>
      </c>
      <c r="G87" s="237">
        <v>0</v>
      </c>
      <c r="H87" s="237">
        <v>41090000000</v>
      </c>
      <c r="I87" s="237">
        <v>1503502740</v>
      </c>
      <c r="J87" s="237">
        <v>1503502740</v>
      </c>
      <c r="K87" s="237">
        <v>8545543069</v>
      </c>
      <c r="L87" s="237">
        <v>10049045809</v>
      </c>
      <c r="M87" s="237">
        <v>24.456184</v>
      </c>
      <c r="N87" s="237">
        <v>31040954191</v>
      </c>
      <c r="O87" s="237">
        <v>216967622</v>
      </c>
      <c r="P87" s="237">
        <v>30823986569</v>
      </c>
      <c r="Q87" s="224"/>
      <c r="R87" s="126"/>
      <c r="S87" s="126"/>
      <c r="T87" s="126"/>
      <c r="U87" s="126"/>
      <c r="V87" s="126"/>
      <c r="W87" s="126"/>
      <c r="X87" s="126"/>
      <c r="Y87" s="126"/>
      <c r="Z87" s="126"/>
      <c r="AA87" s="126"/>
      <c r="AB87" s="126"/>
    </row>
    <row r="88" spans="1:28" ht="36" customHeight="1">
      <c r="A88" s="126"/>
      <c r="B88" s="126"/>
      <c r="C88" s="228"/>
      <c r="D88" s="248" t="s">
        <v>760</v>
      </c>
      <c r="E88" s="237">
        <v>37290000000</v>
      </c>
      <c r="F88" s="237">
        <v>0</v>
      </c>
      <c r="G88" s="237">
        <v>0</v>
      </c>
      <c r="H88" s="237">
        <v>37290000000</v>
      </c>
      <c r="I88" s="237">
        <v>628969268</v>
      </c>
      <c r="J88" s="237">
        <v>628969268</v>
      </c>
      <c r="K88" s="237">
        <v>8193851732</v>
      </c>
      <c r="L88" s="237">
        <v>8822821000</v>
      </c>
      <c r="M88" s="237">
        <v>23.660018999999998</v>
      </c>
      <c r="N88" s="237">
        <v>28467179000</v>
      </c>
      <c r="O88" s="237">
        <v>0</v>
      </c>
      <c r="P88" s="237">
        <v>28467179000</v>
      </c>
      <c r="Q88" s="224"/>
      <c r="R88" s="126"/>
      <c r="S88" s="126"/>
      <c r="T88" s="126"/>
      <c r="U88" s="126"/>
      <c r="V88" s="126"/>
      <c r="W88" s="126"/>
      <c r="X88" s="126"/>
      <c r="Y88" s="126"/>
      <c r="Z88" s="126"/>
      <c r="AA88" s="126"/>
      <c r="AB88" s="126"/>
    </row>
    <row r="89" spans="1:28" ht="36" customHeight="1">
      <c r="A89" s="126"/>
      <c r="B89" s="126"/>
      <c r="C89" s="228"/>
      <c r="D89" s="248" t="s">
        <v>761</v>
      </c>
      <c r="E89" s="237">
        <v>27000000000</v>
      </c>
      <c r="F89" s="237">
        <v>0</v>
      </c>
      <c r="G89" s="237">
        <v>0</v>
      </c>
      <c r="H89" s="237">
        <v>27000000000</v>
      </c>
      <c r="I89" s="237">
        <v>0</v>
      </c>
      <c r="J89" s="237">
        <v>0</v>
      </c>
      <c r="K89" s="237">
        <v>0</v>
      </c>
      <c r="L89" s="237">
        <v>0</v>
      </c>
      <c r="M89" s="237">
        <v>0</v>
      </c>
      <c r="N89" s="237">
        <v>27000000000</v>
      </c>
      <c r="O89" s="237">
        <v>0</v>
      </c>
      <c r="P89" s="237">
        <v>27000000000</v>
      </c>
      <c r="Q89" s="224"/>
      <c r="R89" s="126"/>
      <c r="S89" s="126"/>
      <c r="T89" s="126"/>
      <c r="U89" s="126"/>
      <c r="V89" s="126"/>
      <c r="W89" s="126"/>
      <c r="X89" s="126"/>
      <c r="Y89" s="126"/>
      <c r="Z89" s="126"/>
      <c r="AA89" s="126"/>
      <c r="AB89" s="126"/>
    </row>
    <row r="90" spans="1:28" ht="36" customHeight="1">
      <c r="A90" s="126"/>
      <c r="B90" s="126"/>
      <c r="C90" s="228"/>
      <c r="D90" s="248" t="s">
        <v>762</v>
      </c>
      <c r="E90" s="237">
        <v>8000000000</v>
      </c>
      <c r="F90" s="237">
        <v>0</v>
      </c>
      <c r="G90" s="237">
        <v>0</v>
      </c>
      <c r="H90" s="237">
        <v>8000000000</v>
      </c>
      <c r="I90" s="237">
        <v>340773528</v>
      </c>
      <c r="J90" s="237">
        <v>340773528</v>
      </c>
      <c r="K90" s="237">
        <v>7659226472</v>
      </c>
      <c r="L90" s="237">
        <v>8000000000</v>
      </c>
      <c r="M90" s="237">
        <v>100</v>
      </c>
      <c r="N90" s="237">
        <v>0</v>
      </c>
      <c r="O90" s="237">
        <v>0</v>
      </c>
      <c r="P90" s="237">
        <v>0</v>
      </c>
      <c r="Q90" s="224"/>
      <c r="R90" s="126"/>
      <c r="S90" s="126"/>
      <c r="T90" s="126"/>
      <c r="U90" s="126"/>
      <c r="V90" s="126"/>
      <c r="W90" s="126"/>
      <c r="X90" s="126"/>
      <c r="Y90" s="126"/>
      <c r="Z90" s="126"/>
      <c r="AA90" s="126"/>
      <c r="AB90" s="126"/>
    </row>
    <row r="91" spans="1:28" ht="19.5" customHeight="1">
      <c r="A91" s="126"/>
      <c r="B91" s="126"/>
      <c r="C91" s="228"/>
      <c r="D91" s="248" t="s">
        <v>763</v>
      </c>
      <c r="E91" s="237">
        <v>40000000</v>
      </c>
      <c r="F91" s="237">
        <v>0</v>
      </c>
      <c r="G91" s="237">
        <v>0</v>
      </c>
      <c r="H91" s="237">
        <v>40000000</v>
      </c>
      <c r="I91" s="237">
        <v>2130540</v>
      </c>
      <c r="J91" s="237">
        <v>2130540</v>
      </c>
      <c r="K91" s="237">
        <v>22869460</v>
      </c>
      <c r="L91" s="237">
        <v>25000000</v>
      </c>
      <c r="M91" s="237">
        <v>62.5</v>
      </c>
      <c r="N91" s="237">
        <v>15000000</v>
      </c>
      <c r="O91" s="237">
        <v>0</v>
      </c>
      <c r="P91" s="237">
        <v>15000000</v>
      </c>
      <c r="Q91" s="224"/>
      <c r="R91" s="126"/>
      <c r="S91" s="126"/>
      <c r="T91" s="126"/>
      <c r="U91" s="126"/>
      <c r="V91" s="126"/>
      <c r="W91" s="126"/>
      <c r="X91" s="126"/>
      <c r="Y91" s="126"/>
      <c r="Z91" s="126"/>
      <c r="AA91" s="126"/>
      <c r="AB91" s="126"/>
    </row>
    <row r="92" spans="1:28" ht="19.5" customHeight="1">
      <c r="A92" s="126"/>
      <c r="B92" s="126"/>
      <c r="C92" s="228"/>
      <c r="D92" s="248" t="s">
        <v>764</v>
      </c>
      <c r="E92" s="237">
        <v>1800000000</v>
      </c>
      <c r="F92" s="237">
        <v>0</v>
      </c>
      <c r="G92" s="237">
        <v>0</v>
      </c>
      <c r="H92" s="237">
        <v>1800000000</v>
      </c>
      <c r="I92" s="237">
        <v>206263000</v>
      </c>
      <c r="J92" s="237">
        <v>206263000</v>
      </c>
      <c r="K92" s="237">
        <v>473633000</v>
      </c>
      <c r="L92" s="237">
        <v>679896000</v>
      </c>
      <c r="M92" s="237">
        <v>37.771999999999998</v>
      </c>
      <c r="N92" s="237">
        <v>1120104000</v>
      </c>
      <c r="O92" s="237">
        <v>0</v>
      </c>
      <c r="P92" s="237">
        <v>1120104000</v>
      </c>
      <c r="Q92" s="224"/>
      <c r="R92" s="126"/>
      <c r="S92" s="126"/>
      <c r="T92" s="126"/>
      <c r="U92" s="126"/>
      <c r="V92" s="126"/>
      <c r="W92" s="126"/>
      <c r="X92" s="126"/>
      <c r="Y92" s="126"/>
      <c r="Z92" s="126"/>
      <c r="AA92" s="126"/>
      <c r="AB92" s="126"/>
    </row>
    <row r="93" spans="1:28" ht="19.5" customHeight="1">
      <c r="A93" s="126"/>
      <c r="B93" s="126"/>
      <c r="C93" s="228"/>
      <c r="D93" s="248" t="s">
        <v>765</v>
      </c>
      <c r="E93" s="237">
        <v>200000000</v>
      </c>
      <c r="F93" s="237">
        <v>0</v>
      </c>
      <c r="G93" s="237">
        <v>0</v>
      </c>
      <c r="H93" s="237">
        <v>200000000</v>
      </c>
      <c r="I93" s="237">
        <v>0</v>
      </c>
      <c r="J93" s="237">
        <v>0</v>
      </c>
      <c r="K93" s="237">
        <v>0</v>
      </c>
      <c r="L93" s="237">
        <v>0</v>
      </c>
      <c r="M93" s="237">
        <v>0</v>
      </c>
      <c r="N93" s="237">
        <v>200000000</v>
      </c>
      <c r="O93" s="237">
        <v>0</v>
      </c>
      <c r="P93" s="237">
        <v>200000000</v>
      </c>
      <c r="Q93" s="224"/>
      <c r="R93" s="126"/>
      <c r="S93" s="126"/>
      <c r="T93" s="126"/>
      <c r="U93" s="126"/>
      <c r="V93" s="126"/>
      <c r="W93" s="126"/>
      <c r="X93" s="126"/>
      <c r="Y93" s="126"/>
      <c r="Z93" s="126"/>
      <c r="AA93" s="126"/>
      <c r="AB93" s="126"/>
    </row>
    <row r="94" spans="1:28" ht="36" customHeight="1">
      <c r="A94" s="126"/>
      <c r="B94" s="126"/>
      <c r="C94" s="228"/>
      <c r="D94" s="248" t="s">
        <v>766</v>
      </c>
      <c r="E94" s="237">
        <v>250000000</v>
      </c>
      <c r="F94" s="237">
        <v>0</v>
      </c>
      <c r="G94" s="237">
        <v>0</v>
      </c>
      <c r="H94" s="237">
        <v>250000000</v>
      </c>
      <c r="I94" s="237">
        <v>79802200</v>
      </c>
      <c r="J94" s="237">
        <v>79802200</v>
      </c>
      <c r="K94" s="237">
        <v>38122800</v>
      </c>
      <c r="L94" s="237">
        <v>117925000</v>
      </c>
      <c r="M94" s="237">
        <v>47.17</v>
      </c>
      <c r="N94" s="237">
        <v>132075000</v>
      </c>
      <c r="O94" s="237">
        <v>0</v>
      </c>
      <c r="P94" s="237">
        <v>132075000</v>
      </c>
      <c r="Q94" s="224"/>
      <c r="R94" s="126"/>
      <c r="S94" s="126"/>
      <c r="T94" s="126"/>
      <c r="U94" s="126"/>
      <c r="V94" s="126"/>
      <c r="W94" s="126"/>
      <c r="X94" s="126"/>
      <c r="Y94" s="126"/>
      <c r="Z94" s="126"/>
      <c r="AA94" s="126"/>
      <c r="AB94" s="126"/>
    </row>
    <row r="95" spans="1:28" ht="36" customHeight="1">
      <c r="A95" s="126"/>
      <c r="B95" s="126"/>
      <c r="C95" s="228"/>
      <c r="D95" s="248" t="s">
        <v>767</v>
      </c>
      <c r="E95" s="237">
        <v>3000000000</v>
      </c>
      <c r="F95" s="237">
        <v>0</v>
      </c>
      <c r="G95" s="237">
        <v>0</v>
      </c>
      <c r="H95" s="237">
        <v>3000000000</v>
      </c>
      <c r="I95" s="237">
        <v>860863472</v>
      </c>
      <c r="J95" s="237">
        <v>860863472</v>
      </c>
      <c r="K95" s="237">
        <v>210639737</v>
      </c>
      <c r="L95" s="237">
        <v>1071503209</v>
      </c>
      <c r="M95" s="237">
        <v>35.716774000000001</v>
      </c>
      <c r="N95" s="237">
        <v>1928496791</v>
      </c>
      <c r="O95" s="237">
        <v>216967622</v>
      </c>
      <c r="P95" s="237">
        <v>1711529169</v>
      </c>
      <c r="Q95" s="224"/>
      <c r="R95" s="126"/>
      <c r="S95" s="126"/>
      <c r="T95" s="126"/>
      <c r="U95" s="126"/>
      <c r="V95" s="126"/>
      <c r="W95" s="126"/>
      <c r="X95" s="126"/>
      <c r="Y95" s="126"/>
      <c r="Z95" s="126"/>
      <c r="AA95" s="126"/>
      <c r="AB95" s="126"/>
    </row>
    <row r="96" spans="1:28" ht="36" customHeight="1">
      <c r="A96" s="126"/>
      <c r="B96" s="126"/>
      <c r="C96" s="228"/>
      <c r="D96" s="248" t="s">
        <v>768</v>
      </c>
      <c r="E96" s="237">
        <v>800000000</v>
      </c>
      <c r="F96" s="237">
        <v>0</v>
      </c>
      <c r="G96" s="237">
        <v>0</v>
      </c>
      <c r="H96" s="237">
        <v>800000000</v>
      </c>
      <c r="I96" s="237">
        <v>33852506</v>
      </c>
      <c r="J96" s="237">
        <v>33852506</v>
      </c>
      <c r="K96" s="237">
        <v>177775658</v>
      </c>
      <c r="L96" s="237">
        <v>211628164</v>
      </c>
      <c r="M96" s="237">
        <v>26.453520999999999</v>
      </c>
      <c r="N96" s="237">
        <v>588371836</v>
      </c>
      <c r="O96" s="237">
        <v>0</v>
      </c>
      <c r="P96" s="237">
        <v>588371836</v>
      </c>
      <c r="Q96" s="224"/>
      <c r="R96" s="126"/>
      <c r="S96" s="126"/>
      <c r="T96" s="126"/>
      <c r="U96" s="126"/>
      <c r="V96" s="126"/>
      <c r="W96" s="126"/>
      <c r="X96" s="126"/>
      <c r="Y96" s="126"/>
      <c r="Z96" s="126"/>
      <c r="AA96" s="126"/>
      <c r="AB96" s="126"/>
    </row>
    <row r="97" spans="1:28" ht="19.5" customHeight="1">
      <c r="A97" s="126"/>
      <c r="B97" s="126"/>
      <c r="C97" s="228"/>
      <c r="D97" s="248" t="s">
        <v>769</v>
      </c>
      <c r="E97" s="237">
        <v>2000000000</v>
      </c>
      <c r="F97" s="237">
        <v>0</v>
      </c>
      <c r="G97" s="237">
        <v>0</v>
      </c>
      <c r="H97" s="237">
        <v>2000000000</v>
      </c>
      <c r="I97" s="237">
        <v>770010966</v>
      </c>
      <c r="J97" s="237">
        <v>770010966</v>
      </c>
      <c r="K97" s="237">
        <v>12864079</v>
      </c>
      <c r="L97" s="237">
        <v>782875045</v>
      </c>
      <c r="M97" s="237">
        <v>39.143751999999999</v>
      </c>
      <c r="N97" s="237">
        <v>1217124955</v>
      </c>
      <c r="O97" s="237">
        <v>216967622</v>
      </c>
      <c r="P97" s="237">
        <v>1000157333</v>
      </c>
      <c r="Q97" s="224"/>
      <c r="R97" s="126"/>
      <c r="S97" s="126"/>
      <c r="T97" s="126"/>
      <c r="U97" s="126"/>
      <c r="V97" s="126"/>
      <c r="W97" s="126"/>
      <c r="X97" s="126"/>
      <c r="Y97" s="126"/>
      <c r="Z97" s="126"/>
      <c r="AA97" s="126"/>
      <c r="AB97" s="126"/>
    </row>
    <row r="98" spans="1:28" ht="19.5" customHeight="1">
      <c r="A98" s="126"/>
      <c r="B98" s="126"/>
      <c r="C98" s="228"/>
      <c r="D98" s="248" t="s">
        <v>770</v>
      </c>
      <c r="E98" s="237">
        <v>200000000</v>
      </c>
      <c r="F98" s="237">
        <v>0</v>
      </c>
      <c r="G98" s="237">
        <v>0</v>
      </c>
      <c r="H98" s="237">
        <v>200000000</v>
      </c>
      <c r="I98" s="237">
        <v>57000000</v>
      </c>
      <c r="J98" s="237">
        <v>57000000</v>
      </c>
      <c r="K98" s="237">
        <v>20000000</v>
      </c>
      <c r="L98" s="237">
        <v>77000000</v>
      </c>
      <c r="M98" s="237">
        <v>38.5</v>
      </c>
      <c r="N98" s="237">
        <v>123000000</v>
      </c>
      <c r="O98" s="237">
        <v>0</v>
      </c>
      <c r="P98" s="237">
        <v>123000000</v>
      </c>
      <c r="Q98" s="224"/>
      <c r="R98" s="126"/>
      <c r="S98" s="126"/>
      <c r="T98" s="126"/>
      <c r="U98" s="126"/>
      <c r="V98" s="126"/>
      <c r="W98" s="126"/>
      <c r="X98" s="126"/>
      <c r="Y98" s="126"/>
      <c r="Z98" s="126"/>
      <c r="AA98" s="126"/>
      <c r="AB98" s="126"/>
    </row>
    <row r="99" spans="1:28" ht="19.5" customHeight="1">
      <c r="A99" s="126"/>
      <c r="B99" s="126"/>
      <c r="C99" s="228"/>
      <c r="D99" s="248" t="s">
        <v>771</v>
      </c>
      <c r="E99" s="237">
        <v>800000000</v>
      </c>
      <c r="F99" s="237">
        <v>0</v>
      </c>
      <c r="G99" s="237">
        <v>0</v>
      </c>
      <c r="H99" s="237">
        <v>800000000</v>
      </c>
      <c r="I99" s="237">
        <v>13670000</v>
      </c>
      <c r="J99" s="237">
        <v>13670000</v>
      </c>
      <c r="K99" s="237">
        <v>141051600</v>
      </c>
      <c r="L99" s="237">
        <v>154721600</v>
      </c>
      <c r="M99" s="237">
        <v>19.340199999999999</v>
      </c>
      <c r="N99" s="237">
        <v>645278400</v>
      </c>
      <c r="O99" s="237">
        <v>0</v>
      </c>
      <c r="P99" s="237">
        <v>645278400</v>
      </c>
      <c r="Q99" s="224"/>
      <c r="R99" s="126"/>
      <c r="S99" s="126"/>
      <c r="T99" s="126"/>
      <c r="U99" s="126"/>
      <c r="V99" s="126"/>
      <c r="W99" s="126"/>
      <c r="X99" s="126"/>
      <c r="Y99" s="126"/>
      <c r="Z99" s="126"/>
      <c r="AA99" s="126"/>
      <c r="AB99" s="126"/>
    </row>
    <row r="100" spans="1:28" ht="19.5" customHeight="1">
      <c r="A100" s="126"/>
      <c r="B100" s="126"/>
      <c r="C100" s="228"/>
      <c r="D100" s="248" t="s">
        <v>772</v>
      </c>
      <c r="E100" s="237">
        <v>800000000</v>
      </c>
      <c r="F100" s="237">
        <v>0</v>
      </c>
      <c r="G100" s="237">
        <v>0</v>
      </c>
      <c r="H100" s="237">
        <v>800000000</v>
      </c>
      <c r="I100" s="237">
        <v>13670000</v>
      </c>
      <c r="J100" s="237">
        <v>13670000</v>
      </c>
      <c r="K100" s="237">
        <v>141051600</v>
      </c>
      <c r="L100" s="237">
        <v>154721600</v>
      </c>
      <c r="M100" s="237">
        <v>19.340199999999999</v>
      </c>
      <c r="N100" s="237">
        <v>645278400</v>
      </c>
      <c r="O100" s="237">
        <v>0</v>
      </c>
      <c r="P100" s="237">
        <v>645278400</v>
      </c>
      <c r="Q100" s="224"/>
      <c r="R100" s="126"/>
      <c r="S100" s="126"/>
      <c r="T100" s="126"/>
      <c r="U100" s="126"/>
      <c r="V100" s="126"/>
      <c r="W100" s="126"/>
      <c r="X100" s="126"/>
      <c r="Y100" s="126"/>
      <c r="Z100" s="126"/>
      <c r="AA100" s="126"/>
      <c r="AB100" s="126"/>
    </row>
    <row r="101" spans="1:28" ht="36" customHeight="1">
      <c r="A101" s="126"/>
      <c r="B101" s="126"/>
      <c r="C101" s="228"/>
      <c r="D101" s="248" t="s">
        <v>773</v>
      </c>
      <c r="E101" s="237">
        <v>3815040566.5100002</v>
      </c>
      <c r="F101" s="237">
        <v>0</v>
      </c>
      <c r="G101" s="237">
        <v>0</v>
      </c>
      <c r="H101" s="237">
        <v>3815040566.5100002</v>
      </c>
      <c r="I101" s="237">
        <v>203969152.56</v>
      </c>
      <c r="J101" s="237">
        <v>203969152.56</v>
      </c>
      <c r="K101" s="237">
        <v>715893575</v>
      </c>
      <c r="L101" s="237">
        <v>919862727.55999994</v>
      </c>
      <c r="M101" s="237">
        <v>24.11148</v>
      </c>
      <c r="N101" s="237">
        <v>2895177838.9499998</v>
      </c>
      <c r="O101" s="237">
        <v>13374000</v>
      </c>
      <c r="P101" s="237">
        <v>2881803838.9499998</v>
      </c>
      <c r="Q101" s="224"/>
      <c r="R101" s="126"/>
      <c r="S101" s="126"/>
      <c r="T101" s="126"/>
      <c r="U101" s="126"/>
      <c r="V101" s="126"/>
      <c r="W101" s="126"/>
      <c r="X101" s="126"/>
      <c r="Y101" s="126"/>
      <c r="Z101" s="126"/>
      <c r="AA101" s="126"/>
      <c r="AB101" s="126"/>
    </row>
    <row r="102" spans="1:28" ht="36" customHeight="1">
      <c r="A102" s="126"/>
      <c r="B102" s="126"/>
      <c r="C102" s="228"/>
      <c r="D102" s="248" t="s">
        <v>774</v>
      </c>
      <c r="E102" s="237">
        <v>900000000</v>
      </c>
      <c r="F102" s="237">
        <v>0</v>
      </c>
      <c r="G102" s="237">
        <v>0</v>
      </c>
      <c r="H102" s="237">
        <v>900000000</v>
      </c>
      <c r="I102" s="237">
        <v>88677100</v>
      </c>
      <c r="J102" s="237">
        <v>88677100</v>
      </c>
      <c r="K102" s="237">
        <v>363634900</v>
      </c>
      <c r="L102" s="237">
        <v>452312000</v>
      </c>
      <c r="M102" s="237">
        <v>50.256889000000001</v>
      </c>
      <c r="N102" s="237">
        <v>447688000</v>
      </c>
      <c r="O102" s="237">
        <v>13374000</v>
      </c>
      <c r="P102" s="237">
        <v>434314000</v>
      </c>
      <c r="Q102" s="224"/>
      <c r="R102" s="126"/>
      <c r="S102" s="126"/>
      <c r="T102" s="126"/>
      <c r="U102" s="126"/>
      <c r="V102" s="126"/>
      <c r="W102" s="126"/>
      <c r="X102" s="126"/>
      <c r="Y102" s="126"/>
      <c r="Z102" s="126"/>
      <c r="AA102" s="126"/>
      <c r="AB102" s="126"/>
    </row>
    <row r="103" spans="1:28" ht="36" customHeight="1">
      <c r="A103" s="126"/>
      <c r="B103" s="126"/>
      <c r="C103" s="228"/>
      <c r="D103" s="248" t="s">
        <v>775</v>
      </c>
      <c r="E103" s="237">
        <v>195040566.50999999</v>
      </c>
      <c r="F103" s="237">
        <v>0</v>
      </c>
      <c r="G103" s="237">
        <v>0</v>
      </c>
      <c r="H103" s="237">
        <v>195040566.50999999</v>
      </c>
      <c r="I103" s="237">
        <v>0</v>
      </c>
      <c r="J103" s="237">
        <v>0</v>
      </c>
      <c r="K103" s="237">
        <v>0</v>
      </c>
      <c r="L103" s="237">
        <v>0</v>
      </c>
      <c r="M103" s="237">
        <v>0</v>
      </c>
      <c r="N103" s="237">
        <v>195040566.50999999</v>
      </c>
      <c r="O103" s="237">
        <v>0</v>
      </c>
      <c r="P103" s="237">
        <v>195040566.50999999</v>
      </c>
      <c r="Q103" s="224"/>
      <c r="R103" s="126"/>
      <c r="S103" s="126"/>
      <c r="T103" s="126"/>
      <c r="U103" s="126"/>
      <c r="V103" s="126"/>
      <c r="W103" s="126"/>
      <c r="X103" s="126"/>
      <c r="Y103" s="126"/>
      <c r="Z103" s="126"/>
      <c r="AA103" s="126"/>
      <c r="AB103" s="126"/>
    </row>
    <row r="104" spans="1:28" ht="36" customHeight="1">
      <c r="A104" s="126"/>
      <c r="B104" s="126"/>
      <c r="C104" s="228"/>
      <c r="D104" s="248" t="s">
        <v>776</v>
      </c>
      <c r="E104" s="237">
        <v>195040566.50999999</v>
      </c>
      <c r="F104" s="237">
        <v>0</v>
      </c>
      <c r="G104" s="237">
        <v>0</v>
      </c>
      <c r="H104" s="237">
        <v>195040566.50999999</v>
      </c>
      <c r="I104" s="237">
        <v>0</v>
      </c>
      <c r="J104" s="237">
        <v>0</v>
      </c>
      <c r="K104" s="237">
        <v>0</v>
      </c>
      <c r="L104" s="237">
        <v>0</v>
      </c>
      <c r="M104" s="237">
        <v>0</v>
      </c>
      <c r="N104" s="237">
        <v>195040566.50999999</v>
      </c>
      <c r="O104" s="237">
        <v>0</v>
      </c>
      <c r="P104" s="237">
        <v>195040566.50999999</v>
      </c>
      <c r="Q104" s="224"/>
      <c r="R104" s="126"/>
      <c r="S104" s="126"/>
      <c r="T104" s="126"/>
      <c r="U104" s="126"/>
      <c r="V104" s="126"/>
      <c r="W104" s="126"/>
      <c r="X104" s="126"/>
      <c r="Y104" s="126"/>
      <c r="Z104" s="126"/>
      <c r="AA104" s="126"/>
      <c r="AB104" s="126"/>
    </row>
    <row r="105" spans="1:28" ht="36" customHeight="1">
      <c r="A105" s="126"/>
      <c r="B105" s="126"/>
      <c r="C105" s="228"/>
      <c r="D105" s="248" t="s">
        <v>777</v>
      </c>
      <c r="E105" s="237">
        <v>552000000</v>
      </c>
      <c r="F105" s="237">
        <v>0</v>
      </c>
      <c r="G105" s="237">
        <v>0</v>
      </c>
      <c r="H105" s="237">
        <v>552000000</v>
      </c>
      <c r="I105" s="237">
        <v>34000000</v>
      </c>
      <c r="J105" s="237">
        <v>34000000</v>
      </c>
      <c r="K105" s="237">
        <v>115262900</v>
      </c>
      <c r="L105" s="237">
        <v>149262900</v>
      </c>
      <c r="M105" s="237">
        <v>27.040379999999999</v>
      </c>
      <c r="N105" s="237">
        <v>402737100</v>
      </c>
      <c r="O105" s="237">
        <v>0</v>
      </c>
      <c r="P105" s="237">
        <v>402737100</v>
      </c>
      <c r="Q105" s="224"/>
      <c r="R105" s="126"/>
      <c r="S105" s="126"/>
      <c r="T105" s="126"/>
      <c r="U105" s="126"/>
      <c r="V105" s="126"/>
      <c r="W105" s="126"/>
      <c r="X105" s="126"/>
      <c r="Y105" s="126"/>
      <c r="Z105" s="126"/>
      <c r="AA105" s="126"/>
      <c r="AB105" s="126"/>
    </row>
    <row r="106" spans="1:28" ht="36" customHeight="1">
      <c r="A106" s="126"/>
      <c r="B106" s="126"/>
      <c r="C106" s="228"/>
      <c r="D106" s="248" t="s">
        <v>778</v>
      </c>
      <c r="E106" s="237">
        <v>150000000</v>
      </c>
      <c r="F106" s="237">
        <v>0</v>
      </c>
      <c r="G106" s="237">
        <v>0</v>
      </c>
      <c r="H106" s="237">
        <v>150000000</v>
      </c>
      <c r="I106" s="237">
        <v>0</v>
      </c>
      <c r="J106" s="237">
        <v>0</v>
      </c>
      <c r="K106" s="237">
        <v>2450000</v>
      </c>
      <c r="L106" s="237">
        <v>2450000</v>
      </c>
      <c r="M106" s="237">
        <v>1.6333329999999999</v>
      </c>
      <c r="N106" s="237">
        <v>147550000</v>
      </c>
      <c r="O106" s="237">
        <v>0</v>
      </c>
      <c r="P106" s="237">
        <v>147550000</v>
      </c>
      <c r="Q106" s="224"/>
      <c r="R106" s="126"/>
      <c r="S106" s="126"/>
      <c r="T106" s="126"/>
      <c r="U106" s="126"/>
      <c r="V106" s="126"/>
      <c r="W106" s="126"/>
      <c r="X106" s="126"/>
      <c r="Y106" s="126"/>
      <c r="Z106" s="126"/>
      <c r="AA106" s="126"/>
      <c r="AB106" s="126"/>
    </row>
    <row r="107" spans="1:28" ht="36" customHeight="1">
      <c r="A107" s="126"/>
      <c r="B107" s="126"/>
      <c r="C107" s="228"/>
      <c r="D107" s="248" t="s">
        <v>779</v>
      </c>
      <c r="E107" s="237">
        <v>400000000</v>
      </c>
      <c r="F107" s="237">
        <v>0</v>
      </c>
      <c r="G107" s="237">
        <v>0</v>
      </c>
      <c r="H107" s="237">
        <v>400000000</v>
      </c>
      <c r="I107" s="237">
        <v>34000000</v>
      </c>
      <c r="J107" s="237">
        <v>34000000</v>
      </c>
      <c r="K107" s="237">
        <v>112812900</v>
      </c>
      <c r="L107" s="237">
        <v>146812900</v>
      </c>
      <c r="M107" s="237">
        <v>36.703225000000003</v>
      </c>
      <c r="N107" s="237">
        <v>253187100</v>
      </c>
      <c r="O107" s="237">
        <v>0</v>
      </c>
      <c r="P107" s="237">
        <v>253187100</v>
      </c>
      <c r="Q107" s="224"/>
      <c r="R107" s="126"/>
      <c r="S107" s="126"/>
      <c r="T107" s="126"/>
      <c r="U107" s="126"/>
      <c r="V107" s="126"/>
      <c r="W107" s="126"/>
      <c r="X107" s="126"/>
      <c r="Y107" s="126"/>
      <c r="Z107" s="126"/>
      <c r="AA107" s="126"/>
      <c r="AB107" s="126"/>
    </row>
    <row r="108" spans="1:28" ht="19.5" customHeight="1">
      <c r="A108" s="126"/>
      <c r="B108" s="126"/>
      <c r="C108" s="228"/>
      <c r="D108" s="248" t="s">
        <v>780</v>
      </c>
      <c r="E108" s="237">
        <v>2000000</v>
      </c>
      <c r="F108" s="237">
        <v>0</v>
      </c>
      <c r="G108" s="237">
        <v>0</v>
      </c>
      <c r="H108" s="237">
        <v>2000000</v>
      </c>
      <c r="I108" s="237">
        <v>0</v>
      </c>
      <c r="J108" s="237">
        <v>0</v>
      </c>
      <c r="K108" s="237">
        <v>0</v>
      </c>
      <c r="L108" s="237">
        <v>0</v>
      </c>
      <c r="M108" s="237">
        <v>0</v>
      </c>
      <c r="N108" s="237">
        <v>2000000</v>
      </c>
      <c r="O108" s="237">
        <v>0</v>
      </c>
      <c r="P108" s="237">
        <v>2000000</v>
      </c>
      <c r="Q108" s="224"/>
      <c r="R108" s="126"/>
      <c r="S108" s="126"/>
      <c r="T108" s="126"/>
      <c r="U108" s="126"/>
      <c r="V108" s="126"/>
      <c r="W108" s="126"/>
      <c r="X108" s="126"/>
      <c r="Y108" s="126"/>
      <c r="Z108" s="126"/>
      <c r="AA108" s="126"/>
      <c r="AB108" s="126"/>
    </row>
    <row r="109" spans="1:28" ht="19.5" customHeight="1">
      <c r="A109" s="126"/>
      <c r="B109" s="126"/>
      <c r="C109" s="228"/>
      <c r="D109" s="248" t="s">
        <v>781</v>
      </c>
      <c r="E109" s="237">
        <v>110000000</v>
      </c>
      <c r="F109" s="237">
        <v>0</v>
      </c>
      <c r="G109" s="237">
        <v>0</v>
      </c>
      <c r="H109" s="237">
        <v>110000000</v>
      </c>
      <c r="I109" s="237">
        <v>15989800</v>
      </c>
      <c r="J109" s="237">
        <v>15989800</v>
      </c>
      <c r="K109" s="237">
        <v>10324524</v>
      </c>
      <c r="L109" s="237">
        <v>26314324</v>
      </c>
      <c r="M109" s="237">
        <v>23.922113</v>
      </c>
      <c r="N109" s="237">
        <v>83685676</v>
      </c>
      <c r="O109" s="237">
        <v>0</v>
      </c>
      <c r="P109" s="237">
        <v>83685676</v>
      </c>
      <c r="Q109" s="224"/>
      <c r="R109" s="126"/>
      <c r="S109" s="126"/>
      <c r="T109" s="126"/>
      <c r="U109" s="126"/>
      <c r="V109" s="126"/>
      <c r="W109" s="126"/>
      <c r="X109" s="126"/>
      <c r="Y109" s="126"/>
      <c r="Z109" s="126"/>
      <c r="AA109" s="126"/>
      <c r="AB109" s="126"/>
    </row>
    <row r="110" spans="1:28" ht="19.5" customHeight="1">
      <c r="A110" s="126"/>
      <c r="B110" s="126"/>
      <c r="C110" s="228"/>
      <c r="D110" s="248" t="s">
        <v>782</v>
      </c>
      <c r="E110" s="237">
        <v>80000000</v>
      </c>
      <c r="F110" s="237">
        <v>0</v>
      </c>
      <c r="G110" s="237">
        <v>0</v>
      </c>
      <c r="H110" s="237">
        <v>80000000</v>
      </c>
      <c r="I110" s="237">
        <v>14932800</v>
      </c>
      <c r="J110" s="237">
        <v>14932800</v>
      </c>
      <c r="K110" s="237">
        <v>411524</v>
      </c>
      <c r="L110" s="237">
        <v>15344324</v>
      </c>
      <c r="M110" s="237">
        <v>19.180405</v>
      </c>
      <c r="N110" s="237">
        <v>64655676</v>
      </c>
      <c r="O110" s="237">
        <v>0</v>
      </c>
      <c r="P110" s="237">
        <v>64655676</v>
      </c>
      <c r="Q110" s="224"/>
      <c r="R110" s="126"/>
      <c r="S110" s="126"/>
      <c r="T110" s="126"/>
      <c r="U110" s="126"/>
      <c r="V110" s="126"/>
      <c r="W110" s="126"/>
      <c r="X110" s="126"/>
      <c r="Y110" s="126"/>
      <c r="Z110" s="126"/>
      <c r="AA110" s="126"/>
      <c r="AB110" s="126"/>
    </row>
    <row r="111" spans="1:28" ht="36" customHeight="1">
      <c r="A111" s="126"/>
      <c r="B111" s="126"/>
      <c r="C111" s="228"/>
      <c r="D111" s="248" t="s">
        <v>783</v>
      </c>
      <c r="E111" s="237">
        <v>20000000</v>
      </c>
      <c r="F111" s="237">
        <v>0</v>
      </c>
      <c r="G111" s="237">
        <v>0</v>
      </c>
      <c r="H111" s="237">
        <v>20000000</v>
      </c>
      <c r="I111" s="237">
        <v>1057000</v>
      </c>
      <c r="J111" s="237">
        <v>1057000</v>
      </c>
      <c r="K111" s="237">
        <v>5285000</v>
      </c>
      <c r="L111" s="237">
        <v>6342000</v>
      </c>
      <c r="M111" s="237">
        <v>31.71</v>
      </c>
      <c r="N111" s="237">
        <v>13658000</v>
      </c>
      <c r="O111" s="237">
        <v>0</v>
      </c>
      <c r="P111" s="237">
        <v>13658000</v>
      </c>
      <c r="Q111" s="224"/>
      <c r="R111" s="126"/>
      <c r="S111" s="126"/>
      <c r="T111" s="126"/>
      <c r="U111" s="126"/>
      <c r="V111" s="126"/>
      <c r="W111" s="126"/>
      <c r="X111" s="126"/>
      <c r="Y111" s="126"/>
      <c r="Z111" s="126"/>
      <c r="AA111" s="126"/>
      <c r="AB111" s="126"/>
    </row>
    <row r="112" spans="1:28" ht="19.5" customHeight="1">
      <c r="A112" s="126"/>
      <c r="B112" s="126"/>
      <c r="C112" s="228"/>
      <c r="D112" s="248" t="s">
        <v>784</v>
      </c>
      <c r="E112" s="237">
        <v>10000000</v>
      </c>
      <c r="F112" s="237">
        <v>0</v>
      </c>
      <c r="G112" s="237">
        <v>0</v>
      </c>
      <c r="H112" s="237">
        <v>10000000</v>
      </c>
      <c r="I112" s="237">
        <v>0</v>
      </c>
      <c r="J112" s="237">
        <v>0</v>
      </c>
      <c r="K112" s="237">
        <v>4628000</v>
      </c>
      <c r="L112" s="237">
        <v>4628000</v>
      </c>
      <c r="M112" s="237">
        <v>46.28</v>
      </c>
      <c r="N112" s="237">
        <v>5372000</v>
      </c>
      <c r="O112" s="237">
        <v>0</v>
      </c>
      <c r="P112" s="237">
        <v>5372000</v>
      </c>
      <c r="Q112" s="224"/>
      <c r="R112" s="126"/>
      <c r="S112" s="126"/>
      <c r="T112" s="126"/>
      <c r="U112" s="126"/>
      <c r="V112" s="126"/>
      <c r="W112" s="126"/>
      <c r="X112" s="126"/>
      <c r="Y112" s="126"/>
      <c r="Z112" s="126"/>
      <c r="AA112" s="126"/>
      <c r="AB112" s="126"/>
    </row>
    <row r="113" spans="1:28" ht="36" customHeight="1">
      <c r="A113" s="126"/>
      <c r="B113" s="126"/>
      <c r="C113" s="228"/>
      <c r="D113" s="248" t="s">
        <v>785</v>
      </c>
      <c r="E113" s="237">
        <v>1788000000</v>
      </c>
      <c r="F113" s="237">
        <v>0</v>
      </c>
      <c r="G113" s="237">
        <v>0</v>
      </c>
      <c r="H113" s="237">
        <v>1788000000</v>
      </c>
      <c r="I113" s="237">
        <v>39999632.560000002</v>
      </c>
      <c r="J113" s="237">
        <v>39999632.560000002</v>
      </c>
      <c r="K113" s="237">
        <v>225721251</v>
      </c>
      <c r="L113" s="237">
        <v>265720883.56</v>
      </c>
      <c r="M113" s="237">
        <v>14.861347</v>
      </c>
      <c r="N113" s="237">
        <v>1522279116.4400001</v>
      </c>
      <c r="O113" s="237">
        <v>0</v>
      </c>
      <c r="P113" s="237">
        <v>1522279116.4400001</v>
      </c>
      <c r="Q113" s="224"/>
      <c r="R113" s="126"/>
      <c r="S113" s="126"/>
      <c r="T113" s="126"/>
      <c r="U113" s="126"/>
      <c r="V113" s="126"/>
      <c r="W113" s="126"/>
      <c r="X113" s="126"/>
      <c r="Y113" s="126"/>
      <c r="Z113" s="126"/>
      <c r="AA113" s="126"/>
      <c r="AB113" s="126"/>
    </row>
    <row r="114" spans="1:28" ht="19.5" customHeight="1">
      <c r="A114" s="126"/>
      <c r="B114" s="126"/>
      <c r="C114" s="228"/>
      <c r="D114" s="248" t="s">
        <v>786</v>
      </c>
      <c r="E114" s="237">
        <v>100000000</v>
      </c>
      <c r="F114" s="237">
        <v>0</v>
      </c>
      <c r="G114" s="237">
        <v>0</v>
      </c>
      <c r="H114" s="237">
        <v>100000000</v>
      </c>
      <c r="I114" s="237">
        <v>0</v>
      </c>
      <c r="J114" s="237">
        <v>0</v>
      </c>
      <c r="K114" s="237">
        <v>0</v>
      </c>
      <c r="L114" s="237">
        <v>0</v>
      </c>
      <c r="M114" s="237">
        <v>0</v>
      </c>
      <c r="N114" s="237">
        <v>100000000</v>
      </c>
      <c r="O114" s="237">
        <v>0</v>
      </c>
      <c r="P114" s="237">
        <v>100000000</v>
      </c>
      <c r="Q114" s="224"/>
      <c r="R114" s="126"/>
      <c r="S114" s="126"/>
      <c r="T114" s="126"/>
      <c r="U114" s="126"/>
      <c r="V114" s="126"/>
      <c r="W114" s="126"/>
      <c r="X114" s="126"/>
      <c r="Y114" s="126"/>
      <c r="Z114" s="126"/>
      <c r="AA114" s="126"/>
      <c r="AB114" s="126"/>
    </row>
    <row r="115" spans="1:28" ht="36" customHeight="1">
      <c r="A115" s="126"/>
      <c r="B115" s="126"/>
      <c r="C115" s="228"/>
      <c r="D115" s="248" t="s">
        <v>787</v>
      </c>
      <c r="E115" s="237">
        <v>500000000</v>
      </c>
      <c r="F115" s="237">
        <v>0</v>
      </c>
      <c r="G115" s="237">
        <v>0</v>
      </c>
      <c r="H115" s="237">
        <v>500000000</v>
      </c>
      <c r="I115" s="237">
        <v>0</v>
      </c>
      <c r="J115" s="237">
        <v>0</v>
      </c>
      <c r="K115" s="237">
        <v>12717140</v>
      </c>
      <c r="L115" s="237">
        <v>12717140</v>
      </c>
      <c r="M115" s="237">
        <v>2.543428</v>
      </c>
      <c r="N115" s="237">
        <v>487282860</v>
      </c>
      <c r="O115" s="237">
        <v>0</v>
      </c>
      <c r="P115" s="237">
        <v>487282860</v>
      </c>
      <c r="Q115" s="224"/>
      <c r="R115" s="126"/>
      <c r="S115" s="126"/>
      <c r="T115" s="126"/>
      <c r="U115" s="126"/>
      <c r="V115" s="126"/>
      <c r="W115" s="126"/>
      <c r="X115" s="126"/>
      <c r="Y115" s="126"/>
      <c r="Z115" s="126"/>
      <c r="AA115" s="126"/>
      <c r="AB115" s="126"/>
    </row>
    <row r="116" spans="1:28" ht="36" customHeight="1">
      <c r="A116" s="126"/>
      <c r="B116" s="126"/>
      <c r="C116" s="228"/>
      <c r="D116" s="248" t="s">
        <v>788</v>
      </c>
      <c r="E116" s="237">
        <v>340000000</v>
      </c>
      <c r="F116" s="237">
        <v>0</v>
      </c>
      <c r="G116" s="237">
        <v>0</v>
      </c>
      <c r="H116" s="237">
        <v>340000000</v>
      </c>
      <c r="I116" s="237">
        <v>11473860</v>
      </c>
      <c r="J116" s="237">
        <v>11473860</v>
      </c>
      <c r="K116" s="237">
        <v>8157600</v>
      </c>
      <c r="L116" s="237">
        <v>19631460</v>
      </c>
      <c r="M116" s="237">
        <v>5.7739589999999996</v>
      </c>
      <c r="N116" s="237">
        <v>320368540</v>
      </c>
      <c r="O116" s="237">
        <v>0</v>
      </c>
      <c r="P116" s="237">
        <v>320368540</v>
      </c>
      <c r="Q116" s="224"/>
      <c r="R116" s="126"/>
      <c r="S116" s="126"/>
      <c r="T116" s="126"/>
      <c r="U116" s="126"/>
      <c r="V116" s="126"/>
      <c r="W116" s="126"/>
      <c r="X116" s="126"/>
      <c r="Y116" s="126"/>
      <c r="Z116" s="126"/>
      <c r="AA116" s="126"/>
      <c r="AB116" s="126"/>
    </row>
    <row r="117" spans="1:28" ht="19.5" customHeight="1">
      <c r="A117" s="126"/>
      <c r="B117" s="126"/>
      <c r="C117" s="228"/>
      <c r="D117" s="248" t="s">
        <v>789</v>
      </c>
      <c r="E117" s="237">
        <v>260000000</v>
      </c>
      <c r="F117" s="237">
        <v>0</v>
      </c>
      <c r="G117" s="237">
        <v>0</v>
      </c>
      <c r="H117" s="237">
        <v>260000000</v>
      </c>
      <c r="I117" s="237">
        <v>0</v>
      </c>
      <c r="J117" s="237">
        <v>0</v>
      </c>
      <c r="K117" s="237">
        <v>0</v>
      </c>
      <c r="L117" s="237">
        <v>0</v>
      </c>
      <c r="M117" s="237">
        <v>0</v>
      </c>
      <c r="N117" s="237">
        <v>260000000</v>
      </c>
      <c r="O117" s="237">
        <v>0</v>
      </c>
      <c r="P117" s="237">
        <v>260000000</v>
      </c>
      <c r="Q117" s="224"/>
      <c r="R117" s="126"/>
      <c r="S117" s="126"/>
      <c r="T117" s="126"/>
      <c r="U117" s="126"/>
      <c r="V117" s="126"/>
      <c r="W117" s="126"/>
      <c r="X117" s="126"/>
      <c r="Y117" s="126"/>
      <c r="Z117" s="126"/>
      <c r="AA117" s="126"/>
      <c r="AB117" s="126"/>
    </row>
    <row r="118" spans="1:28" ht="19.5" customHeight="1">
      <c r="A118" s="126"/>
      <c r="B118" s="126"/>
      <c r="C118" s="228"/>
      <c r="D118" s="248" t="s">
        <v>790</v>
      </c>
      <c r="E118" s="237">
        <v>40000000</v>
      </c>
      <c r="F118" s="237">
        <v>0</v>
      </c>
      <c r="G118" s="237">
        <v>0</v>
      </c>
      <c r="H118" s="237">
        <v>40000000</v>
      </c>
      <c r="I118" s="237">
        <v>0</v>
      </c>
      <c r="J118" s="237">
        <v>0</v>
      </c>
      <c r="K118" s="237">
        <v>8225000</v>
      </c>
      <c r="L118" s="237">
        <v>8225000</v>
      </c>
      <c r="M118" s="237">
        <v>20.5625</v>
      </c>
      <c r="N118" s="237">
        <v>31775000</v>
      </c>
      <c r="O118" s="237">
        <v>0</v>
      </c>
      <c r="P118" s="237">
        <v>31775000</v>
      </c>
      <c r="Q118" s="224"/>
      <c r="R118" s="126"/>
      <c r="S118" s="126"/>
      <c r="T118" s="126"/>
      <c r="U118" s="126"/>
      <c r="V118" s="126"/>
      <c r="W118" s="126"/>
      <c r="X118" s="126"/>
      <c r="Y118" s="126"/>
      <c r="Z118" s="126"/>
      <c r="AA118" s="126"/>
      <c r="AB118" s="126"/>
    </row>
    <row r="119" spans="1:28" ht="19.5" customHeight="1">
      <c r="A119" s="126"/>
      <c r="B119" s="126"/>
      <c r="C119" s="228"/>
      <c r="D119" s="248" t="s">
        <v>791</v>
      </c>
      <c r="E119" s="237">
        <v>168000000</v>
      </c>
      <c r="F119" s="237">
        <v>0</v>
      </c>
      <c r="G119" s="237">
        <v>0</v>
      </c>
      <c r="H119" s="237">
        <v>168000000</v>
      </c>
      <c r="I119" s="237">
        <v>22471150</v>
      </c>
      <c r="J119" s="237">
        <v>22471150</v>
      </c>
      <c r="K119" s="237">
        <v>50315850</v>
      </c>
      <c r="L119" s="237">
        <v>72787000</v>
      </c>
      <c r="M119" s="237">
        <v>43.325595</v>
      </c>
      <c r="N119" s="237">
        <v>95213000</v>
      </c>
      <c r="O119" s="237">
        <v>0</v>
      </c>
      <c r="P119" s="237">
        <v>95213000</v>
      </c>
      <c r="Q119" s="224"/>
      <c r="R119" s="126"/>
      <c r="S119" s="126"/>
      <c r="T119" s="126"/>
      <c r="U119" s="126"/>
      <c r="V119" s="126"/>
      <c r="W119" s="126"/>
      <c r="X119" s="126"/>
      <c r="Y119" s="126"/>
      <c r="Z119" s="126"/>
      <c r="AA119" s="126"/>
      <c r="AB119" s="126"/>
    </row>
    <row r="120" spans="1:28" ht="19.5" customHeight="1">
      <c r="A120" s="126"/>
      <c r="B120" s="126"/>
      <c r="C120" s="228"/>
      <c r="D120" s="248" t="s">
        <v>792</v>
      </c>
      <c r="E120" s="237">
        <v>80000000</v>
      </c>
      <c r="F120" s="237">
        <v>0</v>
      </c>
      <c r="G120" s="237">
        <v>0</v>
      </c>
      <c r="H120" s="237">
        <v>80000000</v>
      </c>
      <c r="I120" s="237">
        <v>6054622.5599999996</v>
      </c>
      <c r="J120" s="237">
        <v>6054622.5599999996</v>
      </c>
      <c r="K120" s="237">
        <v>0</v>
      </c>
      <c r="L120" s="237">
        <v>6054622.5599999996</v>
      </c>
      <c r="M120" s="237">
        <v>7.5682780000000003</v>
      </c>
      <c r="N120" s="237">
        <v>73945377.439999998</v>
      </c>
      <c r="O120" s="237">
        <v>0</v>
      </c>
      <c r="P120" s="237">
        <v>73945377.439999998</v>
      </c>
      <c r="Q120" s="224"/>
      <c r="R120" s="126"/>
      <c r="S120" s="126"/>
      <c r="T120" s="126"/>
      <c r="U120" s="126"/>
      <c r="V120" s="126"/>
      <c r="W120" s="126"/>
      <c r="X120" s="126"/>
      <c r="Y120" s="126"/>
      <c r="Z120" s="126"/>
      <c r="AA120" s="126"/>
      <c r="AB120" s="126"/>
    </row>
    <row r="121" spans="1:28" ht="36" customHeight="1">
      <c r="A121" s="126"/>
      <c r="B121" s="126"/>
      <c r="C121" s="228"/>
      <c r="D121" s="248" t="s">
        <v>793</v>
      </c>
      <c r="E121" s="237">
        <v>200000000</v>
      </c>
      <c r="F121" s="237">
        <v>0</v>
      </c>
      <c r="G121" s="237">
        <v>0</v>
      </c>
      <c r="H121" s="237">
        <v>200000000</v>
      </c>
      <c r="I121" s="237">
        <v>0</v>
      </c>
      <c r="J121" s="237">
        <v>0</v>
      </c>
      <c r="K121" s="237">
        <v>52717091</v>
      </c>
      <c r="L121" s="237">
        <v>52717091</v>
      </c>
      <c r="M121" s="237">
        <v>26.358546</v>
      </c>
      <c r="N121" s="237">
        <v>147282909</v>
      </c>
      <c r="O121" s="237">
        <v>0</v>
      </c>
      <c r="P121" s="237">
        <v>147282909</v>
      </c>
      <c r="Q121" s="224"/>
      <c r="R121" s="126"/>
      <c r="S121" s="126"/>
      <c r="T121" s="126"/>
      <c r="U121" s="126"/>
      <c r="V121" s="126"/>
      <c r="W121" s="126"/>
      <c r="X121" s="126"/>
      <c r="Y121" s="126"/>
      <c r="Z121" s="126"/>
      <c r="AA121" s="126"/>
      <c r="AB121" s="126"/>
    </row>
    <row r="122" spans="1:28" ht="36" customHeight="1">
      <c r="A122" s="126"/>
      <c r="B122" s="126"/>
      <c r="C122" s="228"/>
      <c r="D122" s="248" t="s">
        <v>794</v>
      </c>
      <c r="E122" s="237">
        <v>100000000</v>
      </c>
      <c r="F122" s="237">
        <v>0</v>
      </c>
      <c r="G122" s="237">
        <v>0</v>
      </c>
      <c r="H122" s="237">
        <v>100000000</v>
      </c>
      <c r="I122" s="237">
        <v>0</v>
      </c>
      <c r="J122" s="237">
        <v>0</v>
      </c>
      <c r="K122" s="237">
        <v>93588570</v>
      </c>
      <c r="L122" s="237">
        <v>93588570</v>
      </c>
      <c r="M122" s="237">
        <v>93.588570000000004</v>
      </c>
      <c r="N122" s="237">
        <v>6411430</v>
      </c>
      <c r="O122" s="237">
        <v>0</v>
      </c>
      <c r="P122" s="237">
        <v>6411430</v>
      </c>
      <c r="Q122" s="224"/>
      <c r="R122" s="126"/>
      <c r="S122" s="126"/>
      <c r="T122" s="126"/>
      <c r="U122" s="126"/>
      <c r="V122" s="126"/>
      <c r="W122" s="126"/>
      <c r="X122" s="126"/>
      <c r="Y122" s="126"/>
      <c r="Z122" s="126"/>
      <c r="AA122" s="126"/>
      <c r="AB122" s="126"/>
    </row>
    <row r="123" spans="1:28" ht="36" customHeight="1">
      <c r="A123" s="126"/>
      <c r="B123" s="126"/>
      <c r="C123" s="228"/>
      <c r="D123" s="248" t="s">
        <v>795</v>
      </c>
      <c r="E123" s="237">
        <v>70000000</v>
      </c>
      <c r="F123" s="237">
        <v>0</v>
      </c>
      <c r="G123" s="237">
        <v>0</v>
      </c>
      <c r="H123" s="237">
        <v>70000000</v>
      </c>
      <c r="I123" s="237">
        <v>0</v>
      </c>
      <c r="J123" s="237">
        <v>0</v>
      </c>
      <c r="K123" s="237">
        <v>0</v>
      </c>
      <c r="L123" s="237">
        <v>0</v>
      </c>
      <c r="M123" s="237">
        <v>0</v>
      </c>
      <c r="N123" s="237">
        <v>70000000</v>
      </c>
      <c r="O123" s="237">
        <v>0</v>
      </c>
      <c r="P123" s="237">
        <v>70000000</v>
      </c>
      <c r="Q123" s="224"/>
      <c r="R123" s="126"/>
      <c r="S123" s="126"/>
      <c r="T123" s="126"/>
      <c r="U123" s="126"/>
      <c r="V123" s="126"/>
      <c r="W123" s="126"/>
      <c r="X123" s="126"/>
      <c r="Y123" s="126"/>
      <c r="Z123" s="126"/>
      <c r="AA123" s="126"/>
      <c r="AB123" s="126"/>
    </row>
    <row r="124" spans="1:28" ht="36" customHeight="1">
      <c r="A124" s="126"/>
      <c r="B124" s="126"/>
      <c r="C124" s="228"/>
      <c r="D124" s="248" t="s">
        <v>796</v>
      </c>
      <c r="E124" s="237">
        <v>20000000</v>
      </c>
      <c r="F124" s="237">
        <v>0</v>
      </c>
      <c r="G124" s="237">
        <v>0</v>
      </c>
      <c r="H124" s="237">
        <v>20000000</v>
      </c>
      <c r="I124" s="237">
        <v>0</v>
      </c>
      <c r="J124" s="237">
        <v>0</v>
      </c>
      <c r="K124" s="237">
        <v>0</v>
      </c>
      <c r="L124" s="237">
        <v>0</v>
      </c>
      <c r="M124" s="237">
        <v>0</v>
      </c>
      <c r="N124" s="237">
        <v>20000000</v>
      </c>
      <c r="O124" s="237">
        <v>0</v>
      </c>
      <c r="P124" s="237">
        <v>20000000</v>
      </c>
      <c r="Q124" s="224"/>
      <c r="R124" s="126"/>
      <c r="S124" s="126"/>
      <c r="T124" s="126"/>
      <c r="U124" s="126"/>
      <c r="V124" s="126"/>
      <c r="W124" s="126"/>
      <c r="X124" s="126"/>
      <c r="Y124" s="126"/>
      <c r="Z124" s="126"/>
      <c r="AA124" s="126"/>
      <c r="AB124" s="126"/>
    </row>
    <row r="125" spans="1:28" ht="19.5" customHeight="1">
      <c r="A125" s="126"/>
      <c r="B125" s="126"/>
      <c r="C125" s="228"/>
      <c r="D125" s="248" t="s">
        <v>797</v>
      </c>
      <c r="E125" s="237">
        <v>50000000</v>
      </c>
      <c r="F125" s="237">
        <v>0</v>
      </c>
      <c r="G125" s="237">
        <v>0</v>
      </c>
      <c r="H125" s="237">
        <v>50000000</v>
      </c>
      <c r="I125" s="237">
        <v>0</v>
      </c>
      <c r="J125" s="237">
        <v>0</v>
      </c>
      <c r="K125" s="237">
        <v>0</v>
      </c>
      <c r="L125" s="237">
        <v>0</v>
      </c>
      <c r="M125" s="237">
        <v>0</v>
      </c>
      <c r="N125" s="237">
        <v>50000000</v>
      </c>
      <c r="O125" s="237">
        <v>0</v>
      </c>
      <c r="P125" s="237">
        <v>50000000</v>
      </c>
      <c r="Q125" s="224"/>
      <c r="R125" s="126"/>
      <c r="S125" s="126"/>
      <c r="T125" s="126"/>
      <c r="U125" s="126"/>
      <c r="V125" s="126"/>
      <c r="W125" s="126"/>
      <c r="X125" s="126"/>
      <c r="Y125" s="126"/>
      <c r="Z125" s="126"/>
      <c r="AA125" s="126"/>
      <c r="AB125" s="126"/>
    </row>
    <row r="126" spans="1:28" ht="36" customHeight="1">
      <c r="A126" s="126"/>
      <c r="B126" s="126"/>
      <c r="C126" s="228"/>
      <c r="D126" s="248" t="s">
        <v>798</v>
      </c>
      <c r="E126" s="237">
        <v>200000000</v>
      </c>
      <c r="F126" s="237">
        <v>0</v>
      </c>
      <c r="G126" s="237">
        <v>0</v>
      </c>
      <c r="H126" s="237">
        <v>200000000</v>
      </c>
      <c r="I126" s="237">
        <v>25302620</v>
      </c>
      <c r="J126" s="237">
        <v>25302620</v>
      </c>
      <c r="K126" s="237">
        <v>950000</v>
      </c>
      <c r="L126" s="237">
        <v>26252620</v>
      </c>
      <c r="M126" s="237">
        <v>13.12631</v>
      </c>
      <c r="N126" s="237">
        <v>173747380</v>
      </c>
      <c r="O126" s="237">
        <v>0</v>
      </c>
      <c r="P126" s="237">
        <v>173747380</v>
      </c>
      <c r="Q126" s="224"/>
      <c r="R126" s="126"/>
      <c r="S126" s="126"/>
      <c r="T126" s="126"/>
      <c r="U126" s="126"/>
      <c r="V126" s="126"/>
      <c r="W126" s="126"/>
      <c r="X126" s="126"/>
      <c r="Y126" s="126"/>
      <c r="Z126" s="126"/>
      <c r="AA126" s="126"/>
      <c r="AB126" s="126"/>
    </row>
    <row r="127" spans="1:28" ht="36" customHeight="1">
      <c r="A127" s="126"/>
      <c r="B127" s="126"/>
      <c r="C127" s="228"/>
      <c r="D127" s="248" t="s">
        <v>799</v>
      </c>
      <c r="E127" s="237">
        <v>200000000</v>
      </c>
      <c r="F127" s="237">
        <v>0</v>
      </c>
      <c r="G127" s="237">
        <v>0</v>
      </c>
      <c r="H127" s="237">
        <v>200000000</v>
      </c>
      <c r="I127" s="237">
        <v>25302620</v>
      </c>
      <c r="J127" s="237">
        <v>25302620</v>
      </c>
      <c r="K127" s="237">
        <v>950000</v>
      </c>
      <c r="L127" s="237">
        <v>26252620</v>
      </c>
      <c r="M127" s="237">
        <v>13.12631</v>
      </c>
      <c r="N127" s="237">
        <v>173747380</v>
      </c>
      <c r="O127" s="237">
        <v>0</v>
      </c>
      <c r="P127" s="237">
        <v>173747380</v>
      </c>
      <c r="Q127" s="224"/>
      <c r="R127" s="126"/>
      <c r="S127" s="126"/>
      <c r="T127" s="126"/>
      <c r="U127" s="126"/>
      <c r="V127" s="126"/>
      <c r="W127" s="126"/>
      <c r="X127" s="126"/>
      <c r="Y127" s="126"/>
      <c r="Z127" s="126"/>
      <c r="AA127" s="126"/>
      <c r="AB127" s="126"/>
    </row>
    <row r="128" spans="1:28" ht="36" customHeight="1">
      <c r="A128" s="126"/>
      <c r="B128" s="126"/>
      <c r="C128" s="228"/>
      <c r="D128" s="248" t="s">
        <v>800</v>
      </c>
      <c r="E128" s="237">
        <v>3090000001</v>
      </c>
      <c r="F128" s="237">
        <v>0</v>
      </c>
      <c r="G128" s="237">
        <v>0</v>
      </c>
      <c r="H128" s="237">
        <v>3090000001</v>
      </c>
      <c r="I128" s="237">
        <v>122013302</v>
      </c>
      <c r="J128" s="237">
        <v>122013302</v>
      </c>
      <c r="K128" s="237">
        <v>0</v>
      </c>
      <c r="L128" s="237">
        <v>122013302</v>
      </c>
      <c r="M128" s="237">
        <v>3.9486509999999999</v>
      </c>
      <c r="N128" s="237">
        <v>2967986699</v>
      </c>
      <c r="O128" s="237">
        <v>0</v>
      </c>
      <c r="P128" s="237">
        <v>2967986699</v>
      </c>
      <c r="Q128" s="224"/>
      <c r="R128" s="126"/>
      <c r="S128" s="126"/>
      <c r="T128" s="126"/>
      <c r="U128" s="126"/>
      <c r="V128" s="126"/>
      <c r="W128" s="126"/>
      <c r="X128" s="126"/>
      <c r="Y128" s="126"/>
      <c r="Z128" s="126"/>
      <c r="AA128" s="126"/>
      <c r="AB128" s="126"/>
    </row>
    <row r="129" spans="1:28" ht="19.5" customHeight="1">
      <c r="A129" s="126"/>
      <c r="B129" s="126"/>
      <c r="C129" s="228"/>
      <c r="D129" s="248" t="s">
        <v>801</v>
      </c>
      <c r="E129" s="237">
        <v>2710000000</v>
      </c>
      <c r="F129" s="237">
        <v>0</v>
      </c>
      <c r="G129" s="237">
        <v>0</v>
      </c>
      <c r="H129" s="237">
        <v>2710000000</v>
      </c>
      <c r="I129" s="237">
        <v>193152</v>
      </c>
      <c r="J129" s="237">
        <v>193152</v>
      </c>
      <c r="K129" s="237">
        <v>0</v>
      </c>
      <c r="L129" s="237">
        <v>193152</v>
      </c>
      <c r="M129" s="237">
        <v>7.1269999999999997E-3</v>
      </c>
      <c r="N129" s="237">
        <v>2709806848</v>
      </c>
      <c r="O129" s="237">
        <v>0</v>
      </c>
      <c r="P129" s="237">
        <v>2709806848</v>
      </c>
      <c r="Q129" s="224"/>
      <c r="R129" s="126"/>
      <c r="S129" s="126"/>
      <c r="T129" s="126"/>
      <c r="U129" s="126"/>
      <c r="V129" s="126"/>
      <c r="W129" s="126"/>
      <c r="X129" s="126"/>
      <c r="Y129" s="126"/>
      <c r="Z129" s="126"/>
      <c r="AA129" s="126"/>
      <c r="AB129" s="126"/>
    </row>
    <row r="130" spans="1:28" ht="36" customHeight="1">
      <c r="A130" s="126"/>
      <c r="B130" s="126"/>
      <c r="C130" s="228"/>
      <c r="D130" s="248" t="s">
        <v>802</v>
      </c>
      <c r="E130" s="237">
        <v>1200000000</v>
      </c>
      <c r="F130" s="237">
        <v>0</v>
      </c>
      <c r="G130" s="237">
        <v>0</v>
      </c>
      <c r="H130" s="237">
        <v>1200000000</v>
      </c>
      <c r="I130" s="237">
        <v>0</v>
      </c>
      <c r="J130" s="237">
        <v>0</v>
      </c>
      <c r="K130" s="237">
        <v>0</v>
      </c>
      <c r="L130" s="237">
        <v>0</v>
      </c>
      <c r="M130" s="237">
        <v>0</v>
      </c>
      <c r="N130" s="237">
        <v>1200000000</v>
      </c>
      <c r="O130" s="237">
        <v>0</v>
      </c>
      <c r="P130" s="237">
        <v>1200000000</v>
      </c>
      <c r="Q130" s="224"/>
      <c r="R130" s="126"/>
      <c r="S130" s="126"/>
      <c r="T130" s="126"/>
      <c r="U130" s="126"/>
      <c r="V130" s="126"/>
      <c r="W130" s="126"/>
      <c r="X130" s="126"/>
      <c r="Y130" s="126"/>
      <c r="Z130" s="126"/>
      <c r="AA130" s="126"/>
      <c r="AB130" s="126"/>
    </row>
    <row r="131" spans="1:28" ht="19.5" customHeight="1">
      <c r="A131" s="126"/>
      <c r="B131" s="126"/>
      <c r="C131" s="228"/>
      <c r="D131" s="248" t="s">
        <v>803</v>
      </c>
      <c r="E131" s="237">
        <v>50000000</v>
      </c>
      <c r="F131" s="237">
        <v>0</v>
      </c>
      <c r="G131" s="237">
        <v>0</v>
      </c>
      <c r="H131" s="237">
        <v>50000000</v>
      </c>
      <c r="I131" s="237">
        <v>193152</v>
      </c>
      <c r="J131" s="237">
        <v>193152</v>
      </c>
      <c r="K131" s="237">
        <v>0</v>
      </c>
      <c r="L131" s="237">
        <v>193152</v>
      </c>
      <c r="M131" s="237">
        <v>0.38630399999999998</v>
      </c>
      <c r="N131" s="237">
        <v>49806848</v>
      </c>
      <c r="O131" s="237">
        <v>0</v>
      </c>
      <c r="P131" s="237">
        <v>49806848</v>
      </c>
      <c r="Q131" s="224"/>
      <c r="R131" s="126"/>
      <c r="S131" s="126"/>
      <c r="T131" s="126"/>
      <c r="U131" s="126"/>
      <c r="V131" s="126"/>
      <c r="W131" s="126"/>
      <c r="X131" s="126"/>
      <c r="Y131" s="126"/>
      <c r="Z131" s="126"/>
      <c r="AA131" s="126"/>
      <c r="AB131" s="126"/>
    </row>
    <row r="132" spans="1:28" ht="36" customHeight="1">
      <c r="A132" s="126"/>
      <c r="B132" s="126"/>
      <c r="C132" s="228"/>
      <c r="D132" s="248" t="s">
        <v>804</v>
      </c>
      <c r="E132" s="237">
        <v>1300000000</v>
      </c>
      <c r="F132" s="237">
        <v>0</v>
      </c>
      <c r="G132" s="237">
        <v>0</v>
      </c>
      <c r="H132" s="237">
        <v>1300000000</v>
      </c>
      <c r="I132" s="237">
        <v>0</v>
      </c>
      <c r="J132" s="237">
        <v>0</v>
      </c>
      <c r="K132" s="237">
        <v>0</v>
      </c>
      <c r="L132" s="237">
        <v>0</v>
      </c>
      <c r="M132" s="237">
        <v>0</v>
      </c>
      <c r="N132" s="237">
        <v>1300000000</v>
      </c>
      <c r="O132" s="237">
        <v>0</v>
      </c>
      <c r="P132" s="237">
        <v>1300000000</v>
      </c>
      <c r="Q132" s="224"/>
      <c r="R132" s="126"/>
      <c r="S132" s="126"/>
      <c r="T132" s="126"/>
      <c r="U132" s="126"/>
      <c r="V132" s="126"/>
      <c r="W132" s="126"/>
      <c r="X132" s="126"/>
      <c r="Y132" s="126"/>
      <c r="Z132" s="126"/>
      <c r="AA132" s="126"/>
      <c r="AB132" s="126"/>
    </row>
    <row r="133" spans="1:28" ht="19.5" customHeight="1">
      <c r="A133" s="126"/>
      <c r="B133" s="126"/>
      <c r="C133" s="228"/>
      <c r="D133" s="248" t="s">
        <v>805</v>
      </c>
      <c r="E133" s="237">
        <v>160000000</v>
      </c>
      <c r="F133" s="237">
        <v>0</v>
      </c>
      <c r="G133" s="237">
        <v>0</v>
      </c>
      <c r="H133" s="237">
        <v>160000000</v>
      </c>
      <c r="I133" s="237">
        <v>0</v>
      </c>
      <c r="J133" s="237">
        <v>0</v>
      </c>
      <c r="K133" s="237">
        <v>0</v>
      </c>
      <c r="L133" s="237">
        <v>0</v>
      </c>
      <c r="M133" s="237">
        <v>0</v>
      </c>
      <c r="N133" s="237">
        <v>160000000</v>
      </c>
      <c r="O133" s="237">
        <v>0</v>
      </c>
      <c r="P133" s="237">
        <v>160000000</v>
      </c>
      <c r="Q133" s="224"/>
      <c r="R133" s="126"/>
      <c r="S133" s="126"/>
      <c r="T133" s="126"/>
      <c r="U133" s="126"/>
      <c r="V133" s="126"/>
      <c r="W133" s="126"/>
      <c r="X133" s="126"/>
      <c r="Y133" s="126"/>
      <c r="Z133" s="126"/>
      <c r="AA133" s="126"/>
      <c r="AB133" s="126"/>
    </row>
    <row r="134" spans="1:28" ht="19.5" customHeight="1">
      <c r="A134" s="126"/>
      <c r="B134" s="126"/>
      <c r="C134" s="228"/>
      <c r="D134" s="248" t="s">
        <v>806</v>
      </c>
      <c r="E134" s="237">
        <v>380000001</v>
      </c>
      <c r="F134" s="237">
        <v>0</v>
      </c>
      <c r="G134" s="237">
        <v>0</v>
      </c>
      <c r="H134" s="237">
        <v>380000001</v>
      </c>
      <c r="I134" s="237">
        <v>121820150</v>
      </c>
      <c r="J134" s="237">
        <v>121820150</v>
      </c>
      <c r="K134" s="237">
        <v>0</v>
      </c>
      <c r="L134" s="237">
        <v>121820150</v>
      </c>
      <c r="M134" s="237">
        <v>32.057934000000003</v>
      </c>
      <c r="N134" s="237">
        <v>258179851</v>
      </c>
      <c r="O134" s="237">
        <v>0</v>
      </c>
      <c r="P134" s="237">
        <v>258179851</v>
      </c>
      <c r="Q134" s="224"/>
      <c r="R134" s="126"/>
      <c r="S134" s="126"/>
      <c r="T134" s="126"/>
      <c r="U134" s="126"/>
      <c r="V134" s="126"/>
      <c r="W134" s="126"/>
      <c r="X134" s="126"/>
      <c r="Y134" s="126"/>
      <c r="Z134" s="126"/>
      <c r="AA134" s="126"/>
      <c r="AB134" s="126"/>
    </row>
    <row r="135" spans="1:28" ht="36" customHeight="1">
      <c r="A135" s="126"/>
      <c r="B135" s="126"/>
      <c r="C135" s="228"/>
      <c r="D135" s="248" t="s">
        <v>807</v>
      </c>
      <c r="E135" s="237">
        <v>200000000</v>
      </c>
      <c r="F135" s="237">
        <v>0</v>
      </c>
      <c r="G135" s="237">
        <v>0</v>
      </c>
      <c r="H135" s="237">
        <v>200000000</v>
      </c>
      <c r="I135" s="237">
        <v>94543150</v>
      </c>
      <c r="J135" s="237">
        <v>94543150</v>
      </c>
      <c r="K135" s="237">
        <v>0</v>
      </c>
      <c r="L135" s="237">
        <v>94543150</v>
      </c>
      <c r="M135" s="237">
        <v>47.271574999999999</v>
      </c>
      <c r="N135" s="237">
        <v>105456850</v>
      </c>
      <c r="O135" s="237">
        <v>0</v>
      </c>
      <c r="P135" s="237">
        <v>105456850</v>
      </c>
      <c r="Q135" s="224"/>
      <c r="R135" s="126"/>
      <c r="S135" s="126"/>
      <c r="T135" s="126"/>
      <c r="U135" s="126"/>
      <c r="V135" s="126"/>
      <c r="W135" s="126"/>
      <c r="X135" s="126"/>
      <c r="Y135" s="126"/>
      <c r="Z135" s="126"/>
      <c r="AA135" s="126"/>
      <c r="AB135" s="126"/>
    </row>
    <row r="136" spans="1:28" ht="19.5" customHeight="1">
      <c r="A136" s="126"/>
      <c r="B136" s="126"/>
      <c r="C136" s="228"/>
      <c r="D136" s="248" t="s">
        <v>808</v>
      </c>
      <c r="E136" s="237">
        <v>1</v>
      </c>
      <c r="F136" s="237">
        <v>0</v>
      </c>
      <c r="G136" s="237">
        <v>0</v>
      </c>
      <c r="H136" s="237">
        <v>1</v>
      </c>
      <c r="I136" s="237">
        <v>0</v>
      </c>
      <c r="J136" s="237">
        <v>0</v>
      </c>
      <c r="K136" s="237">
        <v>0</v>
      </c>
      <c r="L136" s="237">
        <v>0</v>
      </c>
      <c r="M136" s="237">
        <v>0</v>
      </c>
      <c r="N136" s="237">
        <v>1</v>
      </c>
      <c r="O136" s="237">
        <v>0</v>
      </c>
      <c r="P136" s="237">
        <v>1</v>
      </c>
      <c r="Q136" s="224"/>
      <c r="R136" s="126"/>
      <c r="S136" s="126"/>
      <c r="T136" s="126"/>
      <c r="U136" s="126"/>
      <c r="V136" s="126"/>
      <c r="W136" s="126"/>
      <c r="X136" s="126"/>
      <c r="Y136" s="126"/>
      <c r="Z136" s="126"/>
      <c r="AA136" s="126"/>
      <c r="AB136" s="126"/>
    </row>
    <row r="137" spans="1:28" ht="19.5" customHeight="1">
      <c r="A137" s="126"/>
      <c r="B137" s="126"/>
      <c r="C137" s="228"/>
      <c r="D137" s="248" t="s">
        <v>809</v>
      </c>
      <c r="E137" s="237">
        <v>90000000</v>
      </c>
      <c r="F137" s="237">
        <v>0</v>
      </c>
      <c r="G137" s="237">
        <v>0</v>
      </c>
      <c r="H137" s="237">
        <v>90000000</v>
      </c>
      <c r="I137" s="237">
        <v>27277000</v>
      </c>
      <c r="J137" s="237">
        <v>27277000</v>
      </c>
      <c r="K137" s="237">
        <v>0</v>
      </c>
      <c r="L137" s="237">
        <v>27277000</v>
      </c>
      <c r="M137" s="237">
        <v>30.307777999999999</v>
      </c>
      <c r="N137" s="237">
        <v>62723000</v>
      </c>
      <c r="O137" s="237">
        <v>0</v>
      </c>
      <c r="P137" s="237">
        <v>62723000</v>
      </c>
      <c r="Q137" s="224"/>
      <c r="R137" s="126"/>
      <c r="S137" s="126"/>
      <c r="T137" s="126"/>
      <c r="U137" s="126"/>
      <c r="V137" s="126"/>
      <c r="W137" s="126"/>
      <c r="X137" s="126"/>
      <c r="Y137" s="126"/>
      <c r="Z137" s="126"/>
      <c r="AA137" s="126"/>
      <c r="AB137" s="126"/>
    </row>
    <row r="138" spans="1:28" ht="19.5" customHeight="1">
      <c r="A138" s="126"/>
      <c r="B138" s="126"/>
      <c r="C138" s="228"/>
      <c r="D138" s="248" t="s">
        <v>810</v>
      </c>
      <c r="E138" s="237">
        <v>90000000</v>
      </c>
      <c r="F138" s="237">
        <v>0</v>
      </c>
      <c r="G138" s="237">
        <v>0</v>
      </c>
      <c r="H138" s="237">
        <v>90000000</v>
      </c>
      <c r="I138" s="237">
        <v>0</v>
      </c>
      <c r="J138" s="237">
        <v>0</v>
      </c>
      <c r="K138" s="237">
        <v>0</v>
      </c>
      <c r="L138" s="237">
        <v>0</v>
      </c>
      <c r="M138" s="237">
        <v>0</v>
      </c>
      <c r="N138" s="237">
        <v>90000000</v>
      </c>
      <c r="O138" s="237">
        <v>0</v>
      </c>
      <c r="P138" s="237">
        <v>90000000</v>
      </c>
      <c r="Q138" s="224"/>
      <c r="R138" s="126"/>
      <c r="S138" s="126"/>
      <c r="T138" s="126"/>
      <c r="U138" s="126"/>
      <c r="V138" s="126"/>
      <c r="W138" s="126"/>
      <c r="X138" s="126"/>
      <c r="Y138" s="126"/>
      <c r="Z138" s="126"/>
      <c r="AA138" s="126"/>
      <c r="AB138" s="126"/>
    </row>
  </sheetData>
  <mergeCells count="6">
    <mergeCell ref="A1:B6"/>
    <mergeCell ref="C1:Y3"/>
    <mergeCell ref="Z1:AA2"/>
    <mergeCell ref="Z3:AA4"/>
    <mergeCell ref="C4:Y6"/>
    <mergeCell ref="Z5:AA6"/>
  </mergeCells>
  <pageMargins left="0.7" right="0.7" top="0.75" bottom="0.75" header="0.3" footer="0.3"/>
  <pageSetup orientation="portrait"/>
  <headerFooter>
    <oddFooter>&amp;C&amp;"Helvetica Neue,Regular"&amp;12&amp;K000000&amp;P</oddFooter>
  </headerFooter>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C193"/>
  <sheetViews>
    <sheetView showGridLines="0" workbookViewId="0"/>
  </sheetViews>
  <sheetFormatPr baseColWidth="10" defaultColWidth="10.85546875" defaultRowHeight="15" customHeight="1"/>
  <cols>
    <col min="1" max="1" width="22.85546875" style="1" customWidth="1"/>
    <col min="2" max="2" width="36.28515625" style="1" customWidth="1"/>
    <col min="3" max="3" width="21.85546875" style="1" customWidth="1"/>
    <col min="4" max="4" width="21.7109375" style="1" customWidth="1"/>
    <col min="5" max="5" width="21.140625" style="1" customWidth="1"/>
    <col min="6" max="6" width="18.7109375" style="1" customWidth="1"/>
    <col min="7" max="7" width="19.42578125" style="1" customWidth="1"/>
    <col min="8" max="8" width="18.85546875" style="1" customWidth="1"/>
    <col min="9" max="9" width="19.85546875" style="1" customWidth="1"/>
    <col min="10" max="10" width="17" style="1" customWidth="1"/>
    <col min="11" max="11" width="19.140625" style="1" customWidth="1"/>
    <col min="12" max="13" width="16" style="1" customWidth="1"/>
    <col min="14" max="14" width="16.28515625" style="1" customWidth="1"/>
    <col min="15" max="15" width="17.140625" style="1" customWidth="1"/>
    <col min="16" max="30" width="10.85546875" style="1" customWidth="1"/>
    <col min="31" max="16384" width="10.85546875" style="1"/>
  </cols>
  <sheetData>
    <row r="1" spans="1:29" ht="13.5" customHeight="1">
      <c r="A1" s="625" t="s">
        <v>0</v>
      </c>
      <c r="B1" s="626"/>
      <c r="C1" s="627" t="s">
        <v>1</v>
      </c>
      <c r="D1" s="628"/>
      <c r="E1" s="628"/>
      <c r="F1" s="628"/>
      <c r="G1" s="628"/>
      <c r="H1" s="628"/>
      <c r="I1" s="628"/>
      <c r="J1" s="628"/>
      <c r="K1" s="628"/>
      <c r="L1" s="628"/>
      <c r="M1" s="628"/>
      <c r="N1" s="628"/>
      <c r="O1" s="628"/>
      <c r="P1" s="628"/>
      <c r="Q1" s="628"/>
      <c r="R1" s="628"/>
      <c r="S1" s="628"/>
      <c r="T1" s="628"/>
      <c r="U1" s="628"/>
      <c r="V1" s="628"/>
      <c r="W1" s="628"/>
      <c r="X1" s="628"/>
      <c r="Y1" s="628"/>
      <c r="Z1" s="628"/>
      <c r="AA1" s="629" t="s">
        <v>2</v>
      </c>
      <c r="AB1" s="630"/>
      <c r="AC1" s="224"/>
    </row>
    <row r="2" spans="1:29" ht="15" customHeight="1">
      <c r="A2" s="626"/>
      <c r="B2" s="626"/>
      <c r="C2" s="628"/>
      <c r="D2" s="628"/>
      <c r="E2" s="628"/>
      <c r="F2" s="628"/>
      <c r="G2" s="628"/>
      <c r="H2" s="628"/>
      <c r="I2" s="628"/>
      <c r="J2" s="628"/>
      <c r="K2" s="628"/>
      <c r="L2" s="628"/>
      <c r="M2" s="628"/>
      <c r="N2" s="628"/>
      <c r="O2" s="628"/>
      <c r="P2" s="628"/>
      <c r="Q2" s="628"/>
      <c r="R2" s="628"/>
      <c r="S2" s="628"/>
      <c r="T2" s="628"/>
      <c r="U2" s="628"/>
      <c r="V2" s="628"/>
      <c r="W2" s="628"/>
      <c r="X2" s="628"/>
      <c r="Y2" s="628"/>
      <c r="Z2" s="628"/>
      <c r="AA2" s="630"/>
      <c r="AB2" s="630"/>
      <c r="AC2" s="224"/>
    </row>
    <row r="3" spans="1:29" ht="15" customHeight="1">
      <c r="A3" s="626"/>
      <c r="B3" s="626"/>
      <c r="C3" s="628"/>
      <c r="D3" s="628"/>
      <c r="E3" s="628"/>
      <c r="F3" s="628"/>
      <c r="G3" s="628"/>
      <c r="H3" s="628"/>
      <c r="I3" s="628"/>
      <c r="J3" s="628"/>
      <c r="K3" s="628"/>
      <c r="L3" s="628"/>
      <c r="M3" s="628"/>
      <c r="N3" s="628"/>
      <c r="O3" s="628"/>
      <c r="P3" s="628"/>
      <c r="Q3" s="628"/>
      <c r="R3" s="628"/>
      <c r="S3" s="628"/>
      <c r="T3" s="628"/>
      <c r="U3" s="628"/>
      <c r="V3" s="628"/>
      <c r="W3" s="628"/>
      <c r="X3" s="628"/>
      <c r="Y3" s="628"/>
      <c r="Z3" s="628"/>
      <c r="AA3" s="631" t="s">
        <v>4</v>
      </c>
      <c r="AB3" s="632"/>
      <c r="AC3" s="224"/>
    </row>
    <row r="4" spans="1:29" ht="15" customHeight="1">
      <c r="A4" s="626"/>
      <c r="B4" s="626"/>
      <c r="C4" s="633" t="s">
        <v>3</v>
      </c>
      <c r="D4" s="634"/>
      <c r="E4" s="634"/>
      <c r="F4" s="634"/>
      <c r="G4" s="634"/>
      <c r="H4" s="634"/>
      <c r="I4" s="634"/>
      <c r="J4" s="634"/>
      <c r="K4" s="634"/>
      <c r="L4" s="634"/>
      <c r="M4" s="634"/>
      <c r="N4" s="634"/>
      <c r="O4" s="634"/>
      <c r="P4" s="634"/>
      <c r="Q4" s="634"/>
      <c r="R4" s="634"/>
      <c r="S4" s="634"/>
      <c r="T4" s="634"/>
      <c r="U4" s="634"/>
      <c r="V4" s="634"/>
      <c r="W4" s="634"/>
      <c r="X4" s="634"/>
      <c r="Y4" s="634"/>
      <c r="Z4" s="634"/>
      <c r="AA4" s="632"/>
      <c r="AB4" s="632"/>
      <c r="AC4" s="224"/>
    </row>
    <row r="5" spans="1:29" ht="15" customHeight="1">
      <c r="A5" s="626"/>
      <c r="B5" s="626"/>
      <c r="C5" s="634"/>
      <c r="D5" s="634"/>
      <c r="E5" s="634"/>
      <c r="F5" s="634"/>
      <c r="G5" s="634"/>
      <c r="H5" s="634"/>
      <c r="I5" s="634"/>
      <c r="J5" s="634"/>
      <c r="K5" s="634"/>
      <c r="L5" s="634"/>
      <c r="M5" s="634"/>
      <c r="N5" s="634"/>
      <c r="O5" s="634"/>
      <c r="P5" s="634"/>
      <c r="Q5" s="634"/>
      <c r="R5" s="634"/>
      <c r="S5" s="634"/>
      <c r="T5" s="634"/>
      <c r="U5" s="634"/>
      <c r="V5" s="634"/>
      <c r="W5" s="634"/>
      <c r="X5" s="634"/>
      <c r="Y5" s="634"/>
      <c r="Z5" s="634"/>
      <c r="AA5" s="631" t="s">
        <v>5</v>
      </c>
      <c r="AB5" s="632"/>
      <c r="AC5" s="224"/>
    </row>
    <row r="6" spans="1:29" ht="15" customHeight="1">
      <c r="A6" s="626"/>
      <c r="B6" s="626"/>
      <c r="C6" s="634"/>
      <c r="D6" s="634"/>
      <c r="E6" s="634"/>
      <c r="F6" s="634"/>
      <c r="G6" s="634"/>
      <c r="H6" s="634"/>
      <c r="I6" s="634"/>
      <c r="J6" s="634"/>
      <c r="K6" s="634"/>
      <c r="L6" s="634"/>
      <c r="M6" s="634"/>
      <c r="N6" s="634"/>
      <c r="O6" s="634"/>
      <c r="P6" s="634"/>
      <c r="Q6" s="634"/>
      <c r="R6" s="634"/>
      <c r="S6" s="634"/>
      <c r="T6" s="634"/>
      <c r="U6" s="634"/>
      <c r="V6" s="634"/>
      <c r="W6" s="634"/>
      <c r="X6" s="634"/>
      <c r="Y6" s="634"/>
      <c r="Z6" s="634"/>
      <c r="AA6" s="632"/>
      <c r="AB6" s="632"/>
      <c r="AC6" s="224"/>
    </row>
    <row r="7" spans="1:29" ht="15" customHeight="1">
      <c r="A7" s="225"/>
      <c r="B7" s="225"/>
      <c r="C7" s="225"/>
      <c r="D7" s="225"/>
      <c r="E7" s="225"/>
      <c r="F7" s="225"/>
      <c r="G7" s="225"/>
      <c r="H7" s="225"/>
      <c r="I7" s="225"/>
      <c r="J7" s="225"/>
      <c r="K7" s="225"/>
      <c r="L7" s="225"/>
      <c r="M7" s="225"/>
      <c r="N7" s="225"/>
      <c r="O7" s="225"/>
      <c r="P7" s="225"/>
      <c r="Q7" s="225"/>
      <c r="R7" s="225"/>
      <c r="S7" s="225"/>
      <c r="T7" s="225"/>
      <c r="U7" s="225"/>
      <c r="V7" s="225"/>
      <c r="W7" s="225"/>
      <c r="X7" s="225"/>
      <c r="Y7" s="225"/>
      <c r="Z7" s="225"/>
      <c r="AA7" s="225"/>
      <c r="AB7" s="225"/>
      <c r="AC7" s="126"/>
    </row>
    <row r="8" spans="1:29" ht="15" customHeight="1">
      <c r="A8" s="126"/>
      <c r="B8" s="126"/>
      <c r="C8" s="126"/>
      <c r="D8" s="126"/>
      <c r="E8" s="126"/>
      <c r="F8" s="126"/>
      <c r="G8" s="126"/>
      <c r="H8" s="126"/>
      <c r="I8" s="126"/>
      <c r="J8" s="126"/>
      <c r="K8" s="126"/>
      <c r="L8" s="126"/>
      <c r="M8" s="126"/>
      <c r="N8" s="126"/>
      <c r="O8" s="126"/>
      <c r="P8" s="126"/>
      <c r="Q8" s="126"/>
      <c r="R8" s="126"/>
      <c r="S8" s="126"/>
      <c r="T8" s="126"/>
      <c r="U8" s="126"/>
      <c r="V8" s="126"/>
      <c r="W8" s="126"/>
      <c r="X8" s="126"/>
      <c r="Y8" s="126"/>
      <c r="Z8" s="126"/>
      <c r="AA8" s="126"/>
      <c r="AB8" s="126"/>
      <c r="AC8" s="126"/>
    </row>
    <row r="9" spans="1:29" ht="15" customHeight="1">
      <c r="A9" s="126"/>
      <c r="B9" s="126"/>
      <c r="C9" s="126"/>
      <c r="D9" s="126"/>
      <c r="E9" s="126"/>
      <c r="F9" s="126"/>
      <c r="G9" s="126"/>
      <c r="H9" s="126"/>
      <c r="I9" s="126"/>
      <c r="J9" s="126"/>
      <c r="K9" s="126"/>
      <c r="L9" s="126"/>
      <c r="M9" s="126"/>
      <c r="N9" s="126"/>
      <c r="O9" s="126"/>
      <c r="P9" s="126"/>
      <c r="Q9" s="126"/>
      <c r="R9" s="126"/>
      <c r="S9" s="126"/>
      <c r="T9" s="126"/>
      <c r="U9" s="126"/>
      <c r="V9" s="126"/>
      <c r="W9" s="126"/>
      <c r="X9" s="126"/>
      <c r="Y9" s="126"/>
      <c r="Z9" s="126"/>
      <c r="AA9" s="126"/>
      <c r="AB9" s="126"/>
      <c r="AC9" s="126"/>
    </row>
    <row r="10" spans="1:29" ht="15" customHeight="1">
      <c r="A10" s="240"/>
      <c r="B10" s="240"/>
      <c r="C10" s="240"/>
      <c r="D10" s="240"/>
      <c r="E10" s="240"/>
      <c r="F10" s="240"/>
      <c r="G10" s="240"/>
      <c r="H10" s="240"/>
      <c r="I10" s="240"/>
      <c r="J10" s="240"/>
      <c r="K10" s="240"/>
      <c r="L10" s="240"/>
      <c r="M10" s="240"/>
      <c r="N10" s="240"/>
      <c r="O10" s="240"/>
      <c r="P10" s="126"/>
      <c r="Q10" s="126"/>
      <c r="R10" s="126"/>
      <c r="S10" s="126"/>
      <c r="T10" s="126"/>
      <c r="U10" s="126"/>
      <c r="V10" s="126"/>
      <c r="W10" s="126"/>
      <c r="X10" s="126"/>
      <c r="Y10" s="126"/>
      <c r="Z10" s="126"/>
      <c r="AA10" s="126"/>
      <c r="AB10" s="126"/>
      <c r="AC10" s="126"/>
    </row>
    <row r="11" spans="1:29" ht="15" customHeight="1">
      <c r="A11" s="249" t="s">
        <v>811</v>
      </c>
      <c r="B11" s="250" t="s">
        <v>812</v>
      </c>
      <c r="C11" s="251" t="s">
        <v>813</v>
      </c>
      <c r="D11" s="251" t="s">
        <v>814</v>
      </c>
      <c r="E11" s="251" t="s">
        <v>815</v>
      </c>
      <c r="F11" s="251" t="s">
        <v>816</v>
      </c>
      <c r="G11" s="251" t="s">
        <v>817</v>
      </c>
      <c r="H11" s="251" t="s">
        <v>818</v>
      </c>
      <c r="I11" s="251" t="s">
        <v>819</v>
      </c>
      <c r="J11" s="251" t="s">
        <v>820</v>
      </c>
      <c r="K11" s="251" t="s">
        <v>821</v>
      </c>
      <c r="L11" s="251" t="s">
        <v>822</v>
      </c>
      <c r="M11" s="251" t="s">
        <v>823</v>
      </c>
      <c r="N11" s="251" t="s">
        <v>824</v>
      </c>
      <c r="O11" s="251" t="s">
        <v>825</v>
      </c>
      <c r="P11" s="224"/>
      <c r="Q11" s="126"/>
      <c r="R11" s="126"/>
      <c r="S11" s="126"/>
      <c r="T11" s="126"/>
      <c r="U11" s="126"/>
      <c r="V11" s="126"/>
      <c r="W11" s="126"/>
      <c r="X11" s="126"/>
      <c r="Y11" s="126"/>
      <c r="Z11" s="126"/>
      <c r="AA11" s="126"/>
      <c r="AB11" s="126"/>
      <c r="AC11" s="126"/>
    </row>
    <row r="12" spans="1:29" ht="15" customHeight="1">
      <c r="A12" s="252"/>
      <c r="B12" s="253" t="s">
        <v>826</v>
      </c>
      <c r="C12" s="254" cm="1">
        <f t="array" ref="C12">B165</f>
        <v>5119667687.2799997</v>
      </c>
      <c r="D12" s="254" cm="1">
        <f t="array" ref="D12">C161</f>
        <v>2480458308.9025002</v>
      </c>
      <c r="E12" s="254" cm="1">
        <f t="array" ref="E12">D161</f>
        <v>1320004056.1824999</v>
      </c>
      <c r="F12" s="254" cm="1">
        <f t="array" ref="F12">E161</f>
        <v>2090253396.9724998</v>
      </c>
      <c r="G12" s="254"/>
      <c r="H12" s="254"/>
      <c r="I12" s="254"/>
      <c r="J12" s="254"/>
      <c r="K12" s="254"/>
      <c r="L12" s="254"/>
      <c r="M12" s="254"/>
      <c r="N12" s="254"/>
      <c r="O12" s="255"/>
      <c r="P12" s="224"/>
      <c r="Q12" s="126"/>
      <c r="R12" s="126"/>
      <c r="S12" s="126"/>
      <c r="T12" s="126"/>
      <c r="U12" s="126"/>
      <c r="V12" s="126"/>
      <c r="W12" s="126"/>
      <c r="X12" s="126"/>
      <c r="Y12" s="126"/>
      <c r="Z12" s="126"/>
      <c r="AA12" s="126"/>
      <c r="AB12" s="126"/>
      <c r="AC12" s="126"/>
    </row>
    <row r="13" spans="1:29" ht="15" customHeight="1">
      <c r="A13" s="256">
        <v>1</v>
      </c>
      <c r="B13" s="257" t="s">
        <v>827</v>
      </c>
      <c r="C13" s="254" cm="1">
        <f t="array" ref="C13">C14+C32+C39+C42+C50</f>
        <v>3864968518</v>
      </c>
      <c r="D13" s="254" cm="1">
        <f t="array" ref="D13">D14+D32+D39+D42+D50</f>
        <v>3678593757</v>
      </c>
      <c r="E13" s="254" cm="1">
        <f t="array" ref="E13">E14+E32+E39+E42+E50</f>
        <v>5027152948.1999998</v>
      </c>
      <c r="F13" s="254" cm="1">
        <f t="array" ref="F13">F14+F32+F39+F42+F50</f>
        <v>3889279174.9299998</v>
      </c>
      <c r="G13" s="254" cm="1">
        <f t="array" ref="G13">G14+G32+G39+G42+G50</f>
        <v>3995593358.3049998</v>
      </c>
      <c r="H13" s="254" cm="1">
        <f t="array" ref="H13">H14+H32+H39+H42+H50</f>
        <v>4017225008.3674998</v>
      </c>
      <c r="I13" s="254" cm="1">
        <f t="array" ref="I13">I14+I32+I39+I42+I50</f>
        <v>4142647228.6956248</v>
      </c>
      <c r="J13" s="254" cm="1">
        <f t="array" ref="J13">J14+J32+J39+J42+J50</f>
        <v>4018726806.1057811</v>
      </c>
      <c r="K13" s="254" cm="1">
        <f t="array" ref="K13">K14+K32+K39+K42+K50</f>
        <v>4043548100.3684764</v>
      </c>
      <c r="L13" s="254" cm="1">
        <f t="array" ref="L13">L14+L32+L39+L42+L50</f>
        <v>4055536785.8843455</v>
      </c>
      <c r="M13" s="254" cm="1">
        <f t="array" ref="M13">M14+M32+M39+M42+M50</f>
        <v>4065114730.263557</v>
      </c>
      <c r="N13" s="254" cm="1">
        <f t="array" ref="N13">N14+N32+N39+N42+N50</f>
        <v>4575763180.6555405</v>
      </c>
      <c r="O13" s="254" cm="1">
        <f t="array" ref="O13">O14+O32+O39+O42+O50</f>
        <v>49374149596.775826</v>
      </c>
      <c r="P13" s="224"/>
      <c r="Q13" s="126"/>
      <c r="R13" s="126"/>
      <c r="S13" s="126"/>
      <c r="T13" s="126"/>
      <c r="U13" s="126"/>
      <c r="V13" s="126"/>
      <c r="W13" s="126"/>
      <c r="X13" s="126"/>
      <c r="Y13" s="126"/>
      <c r="Z13" s="126"/>
      <c r="AA13" s="126"/>
      <c r="AB13" s="126"/>
      <c r="AC13" s="126"/>
    </row>
    <row r="14" spans="1:29" ht="15" customHeight="1">
      <c r="A14" s="258"/>
      <c r="B14" s="259" t="s">
        <v>638</v>
      </c>
      <c r="C14" s="260" cm="1">
        <f t="array" ref="C14">SUM(C15:C31)</f>
        <v>1513343171</v>
      </c>
      <c r="D14" s="260" cm="1">
        <f t="array" ref="D14">SUM(D15:D31)</f>
        <v>1103968531</v>
      </c>
      <c r="E14" s="260" cm="1">
        <f t="array" ref="E14">SUM(E15:E31)</f>
        <v>2117444131</v>
      </c>
      <c r="F14" s="260" cm="1">
        <f t="array" ref="F14">SUM(F15:F31)</f>
        <v>1372005045</v>
      </c>
      <c r="G14" s="260" cm="1">
        <f t="array" ref="G14">SUM(G15:G31)</f>
        <v>1526690219.5</v>
      </c>
      <c r="H14" s="260" cm="1">
        <f t="array" ref="H14">SUM(H15:H31)</f>
        <v>1530026981.625</v>
      </c>
      <c r="I14" s="260" cm="1">
        <f t="array" ref="I14">SUM(I15:I31)</f>
        <v>1636541594.28125</v>
      </c>
      <c r="J14" s="260" cm="1">
        <f t="array" ref="J14">SUM(J15:J31)</f>
        <v>1516315960.1015625</v>
      </c>
      <c r="K14" s="260" cm="1">
        <f t="array" ref="K14">SUM(K15:K31)</f>
        <v>1552393688.8769531</v>
      </c>
      <c r="L14" s="260" cm="1">
        <f t="array" ref="L14">SUM(L15:L31)</f>
        <v>1558819556.2211914</v>
      </c>
      <c r="M14" s="260" cm="1">
        <f t="array" ref="M14">SUM(M15:M31)</f>
        <v>1566017699.8702393</v>
      </c>
      <c r="N14" s="260" cm="1">
        <f t="array" ref="N14">SUM(N15:N31)</f>
        <v>1548386726.2674866</v>
      </c>
      <c r="O14" s="260" cm="1">
        <f t="array" ref="O14">SUM(O15:O31)</f>
        <v>18541953304.743683</v>
      </c>
      <c r="P14" s="224"/>
      <c r="Q14" s="126"/>
      <c r="R14" s="126"/>
      <c r="S14" s="126"/>
      <c r="T14" s="126"/>
      <c r="U14" s="126"/>
      <c r="V14" s="126"/>
      <c r="W14" s="126"/>
      <c r="X14" s="126"/>
      <c r="Y14" s="126"/>
      <c r="Z14" s="126"/>
      <c r="AA14" s="126"/>
      <c r="AB14" s="126"/>
      <c r="AC14" s="126"/>
    </row>
    <row r="15" spans="1:29" ht="16.5" customHeight="1">
      <c r="A15" s="244" t="s">
        <v>639</v>
      </c>
      <c r="B15" s="244" t="s">
        <v>640</v>
      </c>
      <c r="C15" s="261">
        <v>1417640573</v>
      </c>
      <c r="D15" s="261">
        <v>963051909</v>
      </c>
      <c r="E15" s="261">
        <v>1945311638</v>
      </c>
      <c r="F15" s="261">
        <v>1243754318</v>
      </c>
      <c r="G15" s="261" cm="1">
        <f t="array" ref="G15">AVERAGE(C15:F15)</f>
        <v>1392439609.5</v>
      </c>
      <c r="H15" s="261" cm="1">
        <f t="array" ref="H15">AVERAGE(D15:G15)</f>
        <v>1386139368.625</v>
      </c>
      <c r="I15" s="261" cm="1">
        <f t="array" ref="I15">AVERAGE(E15:H15)</f>
        <v>1491911233.53125</v>
      </c>
      <c r="J15" s="261" cm="1">
        <f t="array" ref="J15">AVERAGE(F15:I15)</f>
        <v>1378561132.4140625</v>
      </c>
      <c r="K15" s="261" cm="1">
        <f t="array" ref="K15">AVERAGE(G15:J15)</f>
        <v>1412262836.0175781</v>
      </c>
      <c r="L15" s="261" cm="1">
        <f t="array" ref="L15">AVERAGE(H15:K15)</f>
        <v>1417218642.6469727</v>
      </c>
      <c r="M15" s="261" cm="1">
        <f t="array" ref="M15">AVERAGE(I15:L15)</f>
        <v>1424988461.1524658</v>
      </c>
      <c r="N15" s="261" cm="1">
        <f t="array" ref="N15">AVERAGE(J15:M15)</f>
        <v>1408257768.0577698</v>
      </c>
      <c r="O15" s="261" cm="1">
        <f t="array" ref="O15">SUM(C15:N15)</f>
        <v>16881537489.945099</v>
      </c>
      <c r="P15" s="224"/>
      <c r="Q15" s="126"/>
      <c r="R15" s="126"/>
      <c r="S15" s="126"/>
      <c r="T15" s="126"/>
      <c r="U15" s="126"/>
      <c r="V15" s="126"/>
      <c r="W15" s="126"/>
      <c r="X15" s="126"/>
      <c r="Y15" s="126"/>
      <c r="Z15" s="126"/>
      <c r="AA15" s="126"/>
      <c r="AB15" s="126"/>
      <c r="AC15" s="126"/>
    </row>
    <row r="16" spans="1:29" ht="16.5" customHeight="1">
      <c r="A16" s="244" t="s">
        <v>641</v>
      </c>
      <c r="B16" s="244" t="s">
        <v>642</v>
      </c>
      <c r="C16" s="261">
        <v>36356194</v>
      </c>
      <c r="D16" s="261">
        <v>92384813</v>
      </c>
      <c r="E16" s="261">
        <v>55592334</v>
      </c>
      <c r="F16" s="261">
        <v>51505154</v>
      </c>
      <c r="G16" s="261" cm="1">
        <f t="array" ref="G16">AVERAGE(C16:F16)</f>
        <v>58959623.75</v>
      </c>
      <c r="H16" s="261" cm="1">
        <f t="array" ref="H16">AVERAGE(D16:G16)</f>
        <v>64610481.1875</v>
      </c>
      <c r="I16" s="261" cm="1">
        <f t="array" ref="I16">AVERAGE(E16:H16)</f>
        <v>57666898.234375</v>
      </c>
      <c r="J16" s="261" cm="1">
        <f t="array" ref="J16">AVERAGE(F16:I16)</f>
        <v>58185539.29296875</v>
      </c>
      <c r="K16" s="261" cm="1">
        <f t="array" ref="K16">AVERAGE(G16:J16)</f>
        <v>59855635.616210938</v>
      </c>
      <c r="L16" s="261" cm="1">
        <f t="array" ref="L16">AVERAGE(H16:K16)</f>
        <v>60079638.582763672</v>
      </c>
      <c r="M16" s="261" cm="1">
        <f t="array" ref="M16">AVERAGE(I16:L16)</f>
        <v>58946927.93157959</v>
      </c>
      <c r="N16" s="261" cm="1">
        <f t="array" ref="N16">AVERAGE(J16:M16)</f>
        <v>59266935.355880737</v>
      </c>
      <c r="O16" s="261" cm="1">
        <f t="array" ref="O16">SUM(C16:N16)</f>
        <v>713410174.95127869</v>
      </c>
      <c r="P16" s="224"/>
      <c r="Q16" s="126"/>
      <c r="R16" s="126"/>
      <c r="S16" s="126"/>
      <c r="T16" s="126"/>
      <c r="U16" s="126"/>
      <c r="V16" s="126"/>
      <c r="W16" s="126"/>
      <c r="X16" s="126"/>
      <c r="Y16" s="126"/>
      <c r="Z16" s="126"/>
      <c r="AA16" s="126"/>
      <c r="AB16" s="126"/>
      <c r="AC16" s="126"/>
    </row>
    <row r="17" spans="1:29" ht="16.5" customHeight="1">
      <c r="A17" s="244" t="s">
        <v>643</v>
      </c>
      <c r="B17" s="244" t="s">
        <v>644</v>
      </c>
      <c r="C17" s="261">
        <v>0</v>
      </c>
      <c r="D17" s="261">
        <v>0</v>
      </c>
      <c r="E17" s="261">
        <v>0</v>
      </c>
      <c r="F17" s="261">
        <v>0</v>
      </c>
      <c r="G17" s="261" cm="1">
        <f t="array" ref="G17">AVERAGE(C17:F17)</f>
        <v>0</v>
      </c>
      <c r="H17" s="261" cm="1">
        <f t="array" ref="H17">AVERAGE(D17:G17)</f>
        <v>0</v>
      </c>
      <c r="I17" s="261" cm="1">
        <f t="array" ref="I17">AVERAGE(E17:H17)</f>
        <v>0</v>
      </c>
      <c r="J17" s="261" cm="1">
        <f t="array" ref="J17">AVERAGE(F17:I17)</f>
        <v>0</v>
      </c>
      <c r="K17" s="261" cm="1">
        <f t="array" ref="K17">AVERAGE(G17:J17)</f>
        <v>0</v>
      </c>
      <c r="L17" s="261" cm="1">
        <f t="array" ref="L17">AVERAGE(H17:K17)</f>
        <v>0</v>
      </c>
      <c r="M17" s="261" cm="1">
        <f t="array" ref="M17">AVERAGE(I17:L17)</f>
        <v>0</v>
      </c>
      <c r="N17" s="261" cm="1">
        <f t="array" ref="N17">AVERAGE(J17:M17)</f>
        <v>0</v>
      </c>
      <c r="O17" s="261" cm="1">
        <f t="array" ref="O17">SUM(C17:N17)</f>
        <v>0</v>
      </c>
      <c r="P17" s="224"/>
      <c r="Q17" s="126"/>
      <c r="R17" s="126"/>
      <c r="S17" s="126"/>
      <c r="T17" s="126"/>
      <c r="U17" s="126"/>
      <c r="V17" s="126"/>
      <c r="W17" s="126"/>
      <c r="X17" s="126"/>
      <c r="Y17" s="126"/>
      <c r="Z17" s="126"/>
      <c r="AA17" s="126"/>
      <c r="AB17" s="126"/>
      <c r="AC17" s="126"/>
    </row>
    <row r="18" spans="1:29" ht="16.5" customHeight="1">
      <c r="A18" s="244" t="s">
        <v>645</v>
      </c>
      <c r="B18" s="244" t="s">
        <v>646</v>
      </c>
      <c r="C18" s="261">
        <v>4592000</v>
      </c>
      <c r="D18" s="261">
        <v>9894942</v>
      </c>
      <c r="E18" s="261">
        <v>26537694</v>
      </c>
      <c r="F18" s="261">
        <v>13723931</v>
      </c>
      <c r="G18" s="261" cm="1">
        <f t="array" ref="G18">AVERAGE(C18:F18)</f>
        <v>13687141.75</v>
      </c>
      <c r="H18" s="261" cm="1">
        <f t="array" ref="H18">AVERAGE(D18:G18)</f>
        <v>15960927.1875</v>
      </c>
      <c r="I18" s="261" cm="1">
        <f t="array" ref="I18">AVERAGE(E18:H18)</f>
        <v>17477423.484375</v>
      </c>
      <c r="J18" s="261" cm="1">
        <f t="array" ref="J18">AVERAGE(F18:I18)</f>
        <v>15212355.85546875</v>
      </c>
      <c r="K18" s="261" cm="1">
        <f t="array" ref="K18">AVERAGE(G18:J18)</f>
        <v>15584462.069335938</v>
      </c>
      <c r="L18" s="261" cm="1">
        <f t="array" ref="L18">AVERAGE(H18:K18)</f>
        <v>16058792.149169922</v>
      </c>
      <c r="M18" s="261" cm="1">
        <f t="array" ref="M18">AVERAGE(I18:L18)</f>
        <v>16083258.389587402</v>
      </c>
      <c r="N18" s="261" cm="1">
        <f t="array" ref="N18">AVERAGE(J18:M18)</f>
        <v>15734717.115890503</v>
      </c>
      <c r="O18" s="261" cm="1">
        <f t="array" ref="O18">SUM(C18:N18)</f>
        <v>180547645.00132751</v>
      </c>
      <c r="P18" s="224"/>
      <c r="Q18" s="126"/>
      <c r="R18" s="126"/>
      <c r="S18" s="126"/>
      <c r="T18" s="126"/>
      <c r="U18" s="126"/>
      <c r="V18" s="126"/>
      <c r="W18" s="126"/>
      <c r="X18" s="126"/>
      <c r="Y18" s="126"/>
      <c r="Z18" s="126"/>
      <c r="AA18" s="126"/>
      <c r="AB18" s="126"/>
      <c r="AC18" s="126"/>
    </row>
    <row r="19" spans="1:29" ht="16.5" customHeight="1">
      <c r="A19" s="244" t="s">
        <v>647</v>
      </c>
      <c r="B19" s="244" t="s">
        <v>648</v>
      </c>
      <c r="C19" s="261">
        <v>0</v>
      </c>
      <c r="D19" s="261">
        <v>0</v>
      </c>
      <c r="E19" s="261">
        <v>0</v>
      </c>
      <c r="F19" s="261">
        <v>217021</v>
      </c>
      <c r="G19" s="261" cm="1">
        <f t="array" ref="G19">AVERAGE(C19:F19)</f>
        <v>54255.25</v>
      </c>
      <c r="H19" s="261" cm="1">
        <f t="array" ref="H19">AVERAGE(D19:G19)</f>
        <v>67819.0625</v>
      </c>
      <c r="I19" s="261" cm="1">
        <f t="array" ref="I19">AVERAGE(E19:H19)</f>
        <v>84773.828125</v>
      </c>
      <c r="J19" s="261" cm="1">
        <f t="array" ref="J19">AVERAGE(F19:I19)</f>
        <v>105967.28515625</v>
      </c>
      <c r="K19" s="261" cm="1">
        <f t="array" ref="K19">AVERAGE(G19:J19)</f>
        <v>78203.8564453125</v>
      </c>
      <c r="L19" s="261" cm="1">
        <f t="array" ref="L19">AVERAGE(H19:K19)</f>
        <v>84191.008056640625</v>
      </c>
      <c r="M19" s="261" cm="1">
        <f t="array" ref="M19">AVERAGE(I19:L19)</f>
        <v>88283.994445800781</v>
      </c>
      <c r="N19" s="261" cm="1">
        <f t="array" ref="N19">AVERAGE(J19:M19)</f>
        <v>89161.536026000977</v>
      </c>
      <c r="O19" s="261" cm="1">
        <f t="array" ref="O19">SUM(C19:N19)</f>
        <v>869676.82075500488</v>
      </c>
      <c r="P19" s="224"/>
      <c r="Q19" s="126"/>
      <c r="R19" s="126"/>
      <c r="S19" s="126"/>
      <c r="T19" s="126"/>
      <c r="U19" s="126"/>
      <c r="V19" s="126"/>
      <c r="W19" s="126"/>
      <c r="X19" s="126"/>
      <c r="Y19" s="126"/>
      <c r="Z19" s="126"/>
      <c r="AA19" s="126"/>
      <c r="AB19" s="126"/>
      <c r="AC19" s="126"/>
    </row>
    <row r="20" spans="1:29" ht="16.5" customHeight="1">
      <c r="A20" s="244" t="s">
        <v>649</v>
      </c>
      <c r="B20" s="244" t="s">
        <v>650</v>
      </c>
      <c r="C20" s="261">
        <v>0</v>
      </c>
      <c r="D20" s="261">
        <v>0</v>
      </c>
      <c r="E20" s="261">
        <v>0</v>
      </c>
      <c r="F20" s="261">
        <v>0</v>
      </c>
      <c r="G20" s="261" cm="1">
        <f t="array" ref="G20">AVERAGE(C20:F20)</f>
        <v>0</v>
      </c>
      <c r="H20" s="261" cm="1">
        <f t="array" ref="H20">AVERAGE(D20:G20)</f>
        <v>0</v>
      </c>
      <c r="I20" s="261" cm="1">
        <f t="array" ref="I20">AVERAGE(E20:H20)</f>
        <v>0</v>
      </c>
      <c r="J20" s="261" cm="1">
        <f t="array" ref="J20">AVERAGE(F20:I20)</f>
        <v>0</v>
      </c>
      <c r="K20" s="261" cm="1">
        <f t="array" ref="K20">AVERAGE(G20:J20)</f>
        <v>0</v>
      </c>
      <c r="L20" s="261" cm="1">
        <f t="array" ref="L20">AVERAGE(H20:K20)</f>
        <v>0</v>
      </c>
      <c r="M20" s="261" cm="1">
        <f t="array" ref="M20">AVERAGE(I20:L20)</f>
        <v>0</v>
      </c>
      <c r="N20" s="261" cm="1">
        <f t="array" ref="N20">AVERAGE(J20:M20)</f>
        <v>0</v>
      </c>
      <c r="O20" s="261" cm="1">
        <f t="array" ref="O20">SUM(C20:N20)</f>
        <v>0</v>
      </c>
      <c r="P20" s="224"/>
      <c r="Q20" s="126"/>
      <c r="R20" s="126"/>
      <c r="S20" s="126"/>
      <c r="T20" s="126"/>
      <c r="U20" s="126"/>
      <c r="V20" s="126"/>
      <c r="W20" s="126"/>
      <c r="X20" s="126"/>
      <c r="Y20" s="126"/>
      <c r="Z20" s="126"/>
      <c r="AA20" s="126"/>
      <c r="AB20" s="126"/>
      <c r="AC20" s="126"/>
    </row>
    <row r="21" spans="1:29" ht="16.5" customHeight="1">
      <c r="A21" s="244" t="s">
        <v>651</v>
      </c>
      <c r="B21" s="244" t="s">
        <v>652</v>
      </c>
      <c r="C21" s="261">
        <v>40878065</v>
      </c>
      <c r="D21" s="261">
        <v>25408353</v>
      </c>
      <c r="E21" s="261">
        <v>53318956</v>
      </c>
      <c r="F21" s="261">
        <v>29404082</v>
      </c>
      <c r="G21" s="261" cm="1">
        <f t="array" ref="G21">AVERAGE(C21:F21)</f>
        <v>37252364</v>
      </c>
      <c r="H21" s="261" cm="1">
        <f t="array" ref="H21">AVERAGE(D21:G21)</f>
        <v>36345938.75</v>
      </c>
      <c r="I21" s="261" cm="1">
        <f t="array" ref="I21">AVERAGE(E21:H21)</f>
        <v>39080335.1875</v>
      </c>
      <c r="J21" s="261" cm="1">
        <f t="array" ref="J21">AVERAGE(F21:I21)</f>
        <v>35520679.984375</v>
      </c>
      <c r="K21" s="261" cm="1">
        <f t="array" ref="K21">AVERAGE(G21:J21)</f>
        <v>37049829.48046875</v>
      </c>
      <c r="L21" s="261" cm="1">
        <f t="array" ref="L21">AVERAGE(H21:K21)</f>
        <v>36999195.850585938</v>
      </c>
      <c r="M21" s="261" cm="1">
        <f t="array" ref="M21">AVERAGE(I21:L21)</f>
        <v>37162510.125732422</v>
      </c>
      <c r="N21" s="261" cm="1">
        <f t="array" ref="N21">AVERAGE(J21:M21)</f>
        <v>36683053.860290527</v>
      </c>
      <c r="O21" s="261" cm="1">
        <f t="array" ref="O21">SUM(C21:N21)</f>
        <v>445103363.23895264</v>
      </c>
      <c r="P21" s="224"/>
      <c r="Q21" s="126"/>
      <c r="R21" s="126"/>
      <c r="S21" s="126"/>
      <c r="T21" s="126"/>
      <c r="U21" s="126"/>
      <c r="V21" s="126"/>
      <c r="W21" s="126"/>
      <c r="X21" s="126"/>
      <c r="Y21" s="126"/>
      <c r="Z21" s="126"/>
      <c r="AA21" s="126"/>
      <c r="AB21" s="126"/>
      <c r="AC21" s="126"/>
    </row>
    <row r="22" spans="1:29" ht="16.5" customHeight="1">
      <c r="A22" s="244" t="s">
        <v>653</v>
      </c>
      <c r="B22" s="244" t="s">
        <v>654</v>
      </c>
      <c r="C22" s="261">
        <v>0</v>
      </c>
      <c r="D22" s="261">
        <v>0</v>
      </c>
      <c r="E22" s="261">
        <v>0</v>
      </c>
      <c r="F22" s="261">
        <v>0</v>
      </c>
      <c r="G22" s="261" cm="1">
        <f t="array" ref="G22">AVERAGE(C22:F22)</f>
        <v>0</v>
      </c>
      <c r="H22" s="261" cm="1">
        <f t="array" ref="H22">AVERAGE(D22:G22)</f>
        <v>0</v>
      </c>
      <c r="I22" s="261" cm="1">
        <f t="array" ref="I22">AVERAGE(E22:H22)</f>
        <v>0</v>
      </c>
      <c r="J22" s="261" cm="1">
        <f t="array" ref="J22">AVERAGE(F22:I22)</f>
        <v>0</v>
      </c>
      <c r="K22" s="261" cm="1">
        <f t="array" ref="K22">AVERAGE(G22:J22)</f>
        <v>0</v>
      </c>
      <c r="L22" s="261" cm="1">
        <f t="array" ref="L22">AVERAGE(H22:K22)</f>
        <v>0</v>
      </c>
      <c r="M22" s="261" cm="1">
        <f t="array" ref="M22">AVERAGE(I22:L22)</f>
        <v>0</v>
      </c>
      <c r="N22" s="261" cm="1">
        <f t="array" ref="N22">AVERAGE(J22:M22)</f>
        <v>0</v>
      </c>
      <c r="O22" s="261" cm="1">
        <f t="array" ref="O22">SUM(C22:N22)</f>
        <v>0</v>
      </c>
      <c r="P22" s="224"/>
      <c r="Q22" s="126"/>
      <c r="R22" s="126"/>
      <c r="S22" s="126"/>
      <c r="T22" s="126"/>
      <c r="U22" s="126"/>
      <c r="V22" s="126"/>
      <c r="W22" s="126"/>
      <c r="X22" s="126"/>
      <c r="Y22" s="126"/>
      <c r="Z22" s="126"/>
      <c r="AA22" s="126"/>
      <c r="AB22" s="126"/>
      <c r="AC22" s="126"/>
    </row>
    <row r="23" spans="1:29" ht="16.5" customHeight="1">
      <c r="A23" s="244" t="s">
        <v>655</v>
      </c>
      <c r="B23" s="244" t="s">
        <v>656</v>
      </c>
      <c r="C23" s="261">
        <v>0</v>
      </c>
      <c r="D23" s="261">
        <v>0</v>
      </c>
      <c r="E23" s="261">
        <v>0</v>
      </c>
      <c r="F23" s="261">
        <v>0</v>
      </c>
      <c r="G23" s="261" cm="1">
        <f t="array" ref="G23">AVERAGE(C23:F23)</f>
        <v>0</v>
      </c>
      <c r="H23" s="261" cm="1">
        <f t="array" ref="H23">AVERAGE(D23:G23)</f>
        <v>0</v>
      </c>
      <c r="I23" s="261" cm="1">
        <f t="array" ref="I23">AVERAGE(E23:H23)</f>
        <v>0</v>
      </c>
      <c r="J23" s="261" cm="1">
        <f t="array" ref="J23">AVERAGE(F23:I23)</f>
        <v>0</v>
      </c>
      <c r="K23" s="261" cm="1">
        <f t="array" ref="K23">AVERAGE(G23:J23)</f>
        <v>0</v>
      </c>
      <c r="L23" s="261" cm="1">
        <f t="array" ref="L23">AVERAGE(H23:K23)</f>
        <v>0</v>
      </c>
      <c r="M23" s="261" cm="1">
        <f t="array" ref="M23">AVERAGE(I23:L23)</f>
        <v>0</v>
      </c>
      <c r="N23" s="261" cm="1">
        <f t="array" ref="N23">AVERAGE(J23:M23)</f>
        <v>0</v>
      </c>
      <c r="O23" s="261" cm="1">
        <f t="array" ref="O23">SUM(C23:N23)</f>
        <v>0</v>
      </c>
      <c r="P23" s="224"/>
      <c r="Q23" s="126"/>
      <c r="R23" s="126"/>
      <c r="S23" s="126"/>
      <c r="T23" s="126"/>
      <c r="U23" s="126"/>
      <c r="V23" s="126"/>
      <c r="W23" s="126"/>
      <c r="X23" s="126"/>
      <c r="Y23" s="126"/>
      <c r="Z23" s="126"/>
      <c r="AA23" s="126"/>
      <c r="AB23" s="126"/>
      <c r="AC23" s="126"/>
    </row>
    <row r="24" spans="1:29" ht="16.5" customHeight="1">
      <c r="A24" s="244" t="s">
        <v>657</v>
      </c>
      <c r="B24" s="244" t="s">
        <v>658</v>
      </c>
      <c r="C24" s="261">
        <v>5597001</v>
      </c>
      <c r="D24" s="261">
        <v>2830800</v>
      </c>
      <c r="E24" s="261">
        <v>4860600</v>
      </c>
      <c r="F24" s="261">
        <v>6870546</v>
      </c>
      <c r="G24" s="261" cm="1">
        <f t="array" ref="G24">AVERAGE(C24:F24)</f>
        <v>5039736.75</v>
      </c>
      <c r="H24" s="261" cm="1">
        <f t="array" ref="H24">AVERAGE(D24:G24)</f>
        <v>4900420.6875</v>
      </c>
      <c r="I24" s="261" cm="1">
        <f t="array" ref="I24">AVERAGE(E24:H24)</f>
        <v>5417825.859375</v>
      </c>
      <c r="J24" s="261" cm="1">
        <f t="array" ref="J24">AVERAGE(F24:I24)</f>
        <v>5557132.32421875</v>
      </c>
      <c r="K24" s="261" cm="1">
        <f t="array" ref="K24">AVERAGE(G24:J24)</f>
        <v>5228778.9052734375</v>
      </c>
      <c r="L24" s="261" cm="1">
        <f t="array" ref="L24">AVERAGE(H24:K24)</f>
        <v>5276039.4440917969</v>
      </c>
      <c r="M24" s="261" cm="1">
        <f t="array" ref="M24">AVERAGE(I24:L24)</f>
        <v>5369944.1332397461</v>
      </c>
      <c r="N24" s="261" cm="1">
        <f t="array" ref="N24">AVERAGE(J24:M24)</f>
        <v>5357973.7017059326</v>
      </c>
      <c r="O24" s="261" cm="1">
        <f t="array" ref="O24">SUM(C24:N24)</f>
        <v>62306798.805404663</v>
      </c>
      <c r="P24" s="224"/>
      <c r="Q24" s="126"/>
      <c r="R24" s="126"/>
      <c r="S24" s="126"/>
      <c r="T24" s="126"/>
      <c r="U24" s="126"/>
      <c r="V24" s="126"/>
      <c r="W24" s="126"/>
      <c r="X24" s="126"/>
      <c r="Y24" s="126"/>
      <c r="Z24" s="126"/>
      <c r="AA24" s="126"/>
      <c r="AB24" s="126"/>
      <c r="AC24" s="126"/>
    </row>
    <row r="25" spans="1:29" ht="16.5" customHeight="1">
      <c r="A25" s="244" t="s">
        <v>659</v>
      </c>
      <c r="B25" s="244" t="s">
        <v>660</v>
      </c>
      <c r="C25" s="261">
        <v>0</v>
      </c>
      <c r="D25" s="261">
        <v>0</v>
      </c>
      <c r="E25" s="261">
        <v>189600</v>
      </c>
      <c r="F25" s="261">
        <v>0</v>
      </c>
      <c r="G25" s="261" cm="1">
        <f t="array" ref="G25">AVERAGE(C25:F25)</f>
        <v>47400</v>
      </c>
      <c r="H25" s="261" cm="1">
        <f t="array" ref="H25">AVERAGE(D25:G25)</f>
        <v>59250</v>
      </c>
      <c r="I25" s="261" cm="1">
        <f t="array" ref="I25">AVERAGE(E25:H25)</f>
        <v>74062.5</v>
      </c>
      <c r="J25" s="261" cm="1">
        <f t="array" ref="J25">AVERAGE(F25:I25)</f>
        <v>45178.125</v>
      </c>
      <c r="K25" s="261" cm="1">
        <f t="array" ref="K25">AVERAGE(G25:J25)</f>
        <v>56472.65625</v>
      </c>
      <c r="L25" s="261" cm="1">
        <f t="array" ref="L25">AVERAGE(H25:K25)</f>
        <v>58740.8203125</v>
      </c>
      <c r="M25" s="261" cm="1">
        <f t="array" ref="M25">AVERAGE(I25:L25)</f>
        <v>58613.525390625</v>
      </c>
      <c r="N25" s="261" cm="1">
        <f t="array" ref="N25">AVERAGE(J25:M25)</f>
        <v>54751.28173828125</v>
      </c>
      <c r="O25" s="261" cm="1">
        <f t="array" ref="O25">SUM(C25:N25)</f>
        <v>644068.90869140625</v>
      </c>
      <c r="P25" s="224"/>
      <c r="Q25" s="126"/>
      <c r="R25" s="126"/>
      <c r="S25" s="126"/>
      <c r="T25" s="126"/>
      <c r="U25" s="126"/>
      <c r="V25" s="126"/>
      <c r="W25" s="126"/>
      <c r="X25" s="126"/>
      <c r="Y25" s="126"/>
      <c r="Z25" s="126"/>
      <c r="AA25" s="126"/>
      <c r="AB25" s="126"/>
      <c r="AC25" s="126"/>
    </row>
    <row r="26" spans="1:29" ht="16.5" customHeight="1">
      <c r="A26" s="244" t="s">
        <v>661</v>
      </c>
      <c r="B26" s="244" t="s">
        <v>662</v>
      </c>
      <c r="C26" s="261">
        <v>0</v>
      </c>
      <c r="D26" s="261">
        <v>0</v>
      </c>
      <c r="E26" s="261">
        <v>0</v>
      </c>
      <c r="F26" s="261">
        <v>0</v>
      </c>
      <c r="G26" s="261" cm="1">
        <f t="array" ref="G26">AVERAGE(C26:F26)</f>
        <v>0</v>
      </c>
      <c r="H26" s="261" cm="1">
        <f t="array" ref="H26">AVERAGE(D26:G26)</f>
        <v>0</v>
      </c>
      <c r="I26" s="261" cm="1">
        <f t="array" ref="I26">AVERAGE(E26:H26)</f>
        <v>0</v>
      </c>
      <c r="J26" s="261" cm="1">
        <f t="array" ref="J26">AVERAGE(F26:I26)</f>
        <v>0</v>
      </c>
      <c r="K26" s="261" cm="1">
        <f t="array" ref="K26">AVERAGE(G26:J26)</f>
        <v>0</v>
      </c>
      <c r="L26" s="261" cm="1">
        <f t="array" ref="L26">AVERAGE(H26:K26)</f>
        <v>0</v>
      </c>
      <c r="M26" s="261" cm="1">
        <f t="array" ref="M26">AVERAGE(I26:L26)</f>
        <v>0</v>
      </c>
      <c r="N26" s="261" cm="1">
        <f t="array" ref="N26">AVERAGE(J26:M26)</f>
        <v>0</v>
      </c>
      <c r="O26" s="261" cm="1">
        <f t="array" ref="O26">SUM(C26:N26)</f>
        <v>0</v>
      </c>
      <c r="P26" s="224"/>
      <c r="Q26" s="126"/>
      <c r="R26" s="126"/>
      <c r="S26" s="126"/>
      <c r="T26" s="126"/>
      <c r="U26" s="126"/>
      <c r="V26" s="126"/>
      <c r="W26" s="126"/>
      <c r="X26" s="126"/>
      <c r="Y26" s="126"/>
      <c r="Z26" s="126"/>
      <c r="AA26" s="126"/>
      <c r="AB26" s="126"/>
      <c r="AC26" s="126"/>
    </row>
    <row r="27" spans="1:29" ht="16.5" customHeight="1">
      <c r="A27" s="244" t="s">
        <v>663</v>
      </c>
      <c r="B27" s="244" t="s">
        <v>664</v>
      </c>
      <c r="C27" s="261">
        <v>4077043</v>
      </c>
      <c r="D27" s="261">
        <v>4403817</v>
      </c>
      <c r="E27" s="261">
        <v>20224710</v>
      </c>
      <c r="F27" s="261">
        <v>15787557</v>
      </c>
      <c r="G27" s="261" cm="1">
        <f t="array" ref="G27">AVERAGE(C27:F27)</f>
        <v>11123281.75</v>
      </c>
      <c r="H27" s="261" cm="1">
        <f t="array" ref="H27">AVERAGE(D27:G27)</f>
        <v>12884841.4375</v>
      </c>
      <c r="I27" s="261" cm="1">
        <f t="array" ref="I27">AVERAGE(E27:H27)</f>
        <v>15005097.546875</v>
      </c>
      <c r="J27" s="261" cm="1">
        <f t="array" ref="J27">AVERAGE(F27:I27)</f>
        <v>13700194.43359375</v>
      </c>
      <c r="K27" s="261" cm="1">
        <f t="array" ref="K27">AVERAGE(G27:J27)</f>
        <v>13178353.791992188</v>
      </c>
      <c r="L27" s="261" cm="1">
        <f t="array" ref="L27">AVERAGE(H27:K27)</f>
        <v>13692121.802490234</v>
      </c>
      <c r="M27" s="261" cm="1">
        <f t="array" ref="M27">AVERAGE(I27:L27)</f>
        <v>13893941.893737793</v>
      </c>
      <c r="N27" s="261" cm="1">
        <f t="array" ref="N27">AVERAGE(J27:M27)</f>
        <v>13616152.980453491</v>
      </c>
      <c r="O27" s="261" cm="1">
        <f t="array" ref="O27">SUM(C27:N27)</f>
        <v>151587112.63664246</v>
      </c>
      <c r="P27" s="224"/>
      <c r="Q27" s="126"/>
      <c r="R27" s="126"/>
      <c r="S27" s="126"/>
      <c r="T27" s="126"/>
      <c r="U27" s="126"/>
      <c r="V27" s="126"/>
      <c r="W27" s="126"/>
      <c r="X27" s="126"/>
      <c r="Y27" s="126"/>
      <c r="Z27" s="126"/>
      <c r="AA27" s="126"/>
      <c r="AB27" s="126"/>
      <c r="AC27" s="126"/>
    </row>
    <row r="28" spans="1:29" ht="16.5" customHeight="1">
      <c r="A28" s="244" t="s">
        <v>665</v>
      </c>
      <c r="B28" s="244" t="s">
        <v>666</v>
      </c>
      <c r="C28" s="261">
        <v>45391</v>
      </c>
      <c r="D28" s="261">
        <v>1027363</v>
      </c>
      <c r="E28" s="261">
        <v>28935</v>
      </c>
      <c r="F28" s="261">
        <v>197907</v>
      </c>
      <c r="G28" s="261" cm="1">
        <f t="array" ref="G28">AVERAGE(C28:F28)</f>
        <v>324899</v>
      </c>
      <c r="H28" s="261" cm="1">
        <f t="array" ref="H28">AVERAGE(D28:G28)</f>
        <v>394776</v>
      </c>
      <c r="I28" s="261" cm="1">
        <f t="array" ref="I28">AVERAGE(E28:H28)</f>
        <v>236629.25</v>
      </c>
      <c r="J28" s="261" cm="1">
        <f t="array" ref="J28">AVERAGE(F28:I28)</f>
        <v>288552.8125</v>
      </c>
      <c r="K28" s="261" cm="1">
        <f t="array" ref="K28">AVERAGE(G28:J28)</f>
        <v>311214.265625</v>
      </c>
      <c r="L28" s="261" cm="1">
        <f t="array" ref="L28">AVERAGE(H28:K28)</f>
        <v>307793.08203125</v>
      </c>
      <c r="M28" s="261" cm="1">
        <f t="array" ref="M28">AVERAGE(I28:L28)</f>
        <v>286047.3525390625</v>
      </c>
      <c r="N28" s="261" cm="1">
        <f t="array" ref="N28">AVERAGE(J28:M28)</f>
        <v>298401.87817382813</v>
      </c>
      <c r="O28" s="261" cm="1">
        <f t="array" ref="O28">SUM(C28:N28)</f>
        <v>3747909.6408691406</v>
      </c>
      <c r="P28" s="224"/>
      <c r="Q28" s="126"/>
      <c r="R28" s="126"/>
      <c r="S28" s="126"/>
      <c r="T28" s="126"/>
      <c r="U28" s="126"/>
      <c r="V28" s="126"/>
      <c r="W28" s="126"/>
      <c r="X28" s="126"/>
      <c r="Y28" s="126"/>
      <c r="Z28" s="126"/>
      <c r="AA28" s="126"/>
      <c r="AB28" s="126"/>
      <c r="AC28" s="126"/>
    </row>
    <row r="29" spans="1:29" ht="16.5" customHeight="1">
      <c r="A29" s="244" t="s">
        <v>667</v>
      </c>
      <c r="B29" s="244" t="s">
        <v>668</v>
      </c>
      <c r="C29" s="261">
        <v>0</v>
      </c>
      <c r="D29" s="261">
        <v>0</v>
      </c>
      <c r="E29" s="261">
        <v>0</v>
      </c>
      <c r="F29" s="261">
        <v>0</v>
      </c>
      <c r="G29" s="261" cm="1">
        <f t="array" ref="G29">AVERAGE(C29:F29)</f>
        <v>0</v>
      </c>
      <c r="H29" s="261" cm="1">
        <f t="array" ref="H29">AVERAGE(D29:G29)</f>
        <v>0</v>
      </c>
      <c r="I29" s="261" cm="1">
        <f t="array" ref="I29">AVERAGE(E29:H29)</f>
        <v>0</v>
      </c>
      <c r="J29" s="261" cm="1">
        <f t="array" ref="J29">AVERAGE(F29:I29)</f>
        <v>0</v>
      </c>
      <c r="K29" s="261" cm="1">
        <f t="array" ref="K29">AVERAGE(G29:J29)</f>
        <v>0</v>
      </c>
      <c r="L29" s="261" cm="1">
        <f t="array" ref="L29">AVERAGE(H29:K29)</f>
        <v>0</v>
      </c>
      <c r="M29" s="261" cm="1">
        <f t="array" ref="M29">AVERAGE(I29:L29)</f>
        <v>0</v>
      </c>
      <c r="N29" s="261" cm="1">
        <f t="array" ref="N29">AVERAGE(J29:M29)</f>
        <v>0</v>
      </c>
      <c r="O29" s="261" cm="1">
        <f t="array" ref="O29">SUM(C29:N29)</f>
        <v>0</v>
      </c>
      <c r="P29" s="224"/>
      <c r="Q29" s="126"/>
      <c r="R29" s="126"/>
      <c r="S29" s="126"/>
      <c r="T29" s="126"/>
      <c r="U29" s="126"/>
      <c r="V29" s="126"/>
      <c r="W29" s="126"/>
      <c r="X29" s="126"/>
      <c r="Y29" s="126"/>
      <c r="Z29" s="126"/>
      <c r="AA29" s="126"/>
      <c r="AB29" s="126"/>
      <c r="AC29" s="126"/>
    </row>
    <row r="30" spans="1:29" ht="16.5" customHeight="1">
      <c r="A30" s="244" t="s">
        <v>669</v>
      </c>
      <c r="B30" s="244" t="s">
        <v>670</v>
      </c>
      <c r="C30" s="261">
        <v>423500</v>
      </c>
      <c r="D30" s="261">
        <v>2034600</v>
      </c>
      <c r="E30" s="261">
        <v>4550000</v>
      </c>
      <c r="F30" s="261">
        <v>6447100</v>
      </c>
      <c r="G30" s="261" cm="1">
        <f t="array" ref="G30">AVERAGE(C30:F30)</f>
        <v>3363800</v>
      </c>
      <c r="H30" s="261" cm="1">
        <f t="array" ref="H30">AVERAGE(D30:G30)</f>
        <v>4098875</v>
      </c>
      <c r="I30" s="261" cm="1">
        <f t="array" ref="I30">AVERAGE(E30:H30)</f>
        <v>4614943.75</v>
      </c>
      <c r="J30" s="261" cm="1">
        <f t="array" ref="J30">AVERAGE(F30:I30)</f>
        <v>4631179.6875</v>
      </c>
      <c r="K30" s="261" cm="1">
        <f t="array" ref="K30">AVERAGE(G30:J30)</f>
        <v>4177199.609375</v>
      </c>
      <c r="L30" s="261" cm="1">
        <f t="array" ref="L30">AVERAGE(H30:K30)</f>
        <v>4380549.51171875</v>
      </c>
      <c r="M30" s="261" cm="1">
        <f t="array" ref="M30">AVERAGE(I30:L30)</f>
        <v>4450968.1396484375</v>
      </c>
      <c r="N30" s="261" cm="1">
        <f t="array" ref="N30">AVERAGE(J30:M30)</f>
        <v>4409974.2370605469</v>
      </c>
      <c r="O30" s="261" cm="1">
        <f t="array" ref="O30">SUM(C30:N30)</f>
        <v>47582689.935302734</v>
      </c>
      <c r="P30" s="224"/>
      <c r="Q30" s="126"/>
      <c r="R30" s="126"/>
      <c r="S30" s="126"/>
      <c r="T30" s="126"/>
      <c r="U30" s="126"/>
      <c r="V30" s="126"/>
      <c r="W30" s="126"/>
      <c r="X30" s="126"/>
      <c r="Y30" s="126"/>
      <c r="Z30" s="126"/>
      <c r="AA30" s="126"/>
      <c r="AB30" s="126"/>
      <c r="AC30" s="126"/>
    </row>
    <row r="31" spans="1:29" ht="16.5" customHeight="1">
      <c r="A31" s="244" t="s">
        <v>671</v>
      </c>
      <c r="B31" s="244" t="s">
        <v>672</v>
      </c>
      <c r="C31" s="261">
        <v>3733404</v>
      </c>
      <c r="D31" s="261">
        <v>2931934</v>
      </c>
      <c r="E31" s="261">
        <v>6829664</v>
      </c>
      <c r="F31" s="261">
        <v>4097429</v>
      </c>
      <c r="G31" s="261" cm="1">
        <f t="array" ref="G31">AVERAGE(C31:F31)</f>
        <v>4398107.75</v>
      </c>
      <c r="H31" s="261" cm="1">
        <f t="array" ref="H31">AVERAGE(D31:G31)</f>
        <v>4564283.6875</v>
      </c>
      <c r="I31" s="261" cm="1">
        <f t="array" ref="I31">AVERAGE(E31:H31)</f>
        <v>4972371.109375</v>
      </c>
      <c r="J31" s="261" cm="1">
        <f t="array" ref="J31">AVERAGE(F31:I31)</f>
        <v>4508047.88671875</v>
      </c>
      <c r="K31" s="261" cm="1">
        <f t="array" ref="K31">AVERAGE(G31:J31)</f>
        <v>4610702.6083984375</v>
      </c>
      <c r="L31" s="261" cm="1">
        <f t="array" ref="L31">AVERAGE(H31:K31)</f>
        <v>4663851.3229980469</v>
      </c>
      <c r="M31" s="261" cm="1">
        <f t="array" ref="M31">AVERAGE(I31:L31)</f>
        <v>4688743.2318725586</v>
      </c>
      <c r="N31" s="261" cm="1">
        <f t="array" ref="N31">AVERAGE(J31:M31)</f>
        <v>4617836.2624969482</v>
      </c>
      <c r="O31" s="261" cm="1">
        <f t="array" ref="O31">SUM(C31:N31)</f>
        <v>54616374.859359741</v>
      </c>
      <c r="P31" s="224"/>
      <c r="Q31" s="126"/>
      <c r="R31" s="126"/>
      <c r="S31" s="126"/>
      <c r="T31" s="126"/>
      <c r="U31" s="126"/>
      <c r="V31" s="126"/>
      <c r="W31" s="126"/>
      <c r="X31" s="126"/>
      <c r="Y31" s="126"/>
      <c r="Z31" s="126"/>
      <c r="AA31" s="126"/>
      <c r="AB31" s="126"/>
      <c r="AC31" s="126"/>
    </row>
    <row r="32" spans="1:29" ht="15" customHeight="1">
      <c r="A32" s="258"/>
      <c r="B32" s="259" t="s">
        <v>828</v>
      </c>
      <c r="C32" s="260" cm="1">
        <f t="array" ref="C32">SUM(C33:C38)</f>
        <v>270858272</v>
      </c>
      <c r="D32" s="260" cm="1">
        <f t="array" ref="D32">SUM(D33:D38)</f>
        <v>465137064</v>
      </c>
      <c r="E32" s="260" cm="1">
        <f t="array" ref="E32">SUM(E33:E38)</f>
        <v>367096965</v>
      </c>
      <c r="F32" s="260" cm="1">
        <f t="array" ref="F32">SUM(F33:F38)</f>
        <v>222042628</v>
      </c>
      <c r="G32" s="260" cm="1">
        <f t="array" ref="G32">SUM(G33:G38)</f>
        <v>227006752.25</v>
      </c>
      <c r="H32" s="260" cm="1">
        <f t="array" ref="H32">SUM(H33:H38)</f>
        <v>226318349.375</v>
      </c>
      <c r="I32" s="260" cm="1">
        <f t="array" ref="I32">SUM(I33:I38)</f>
        <v>226509777.53125</v>
      </c>
      <c r="J32" s="260" cm="1">
        <f t="array" ref="J32">SUM(J33:J38)</f>
        <v>225218476.4765625</v>
      </c>
      <c r="K32" s="260" cm="1">
        <f t="array" ref="K32">SUM(K33:K38)</f>
        <v>226263338.90820313</v>
      </c>
      <c r="L32" s="260" cm="1">
        <f t="array" ref="L32">SUM(L33:L38)</f>
        <v>226077485.57275391</v>
      </c>
      <c r="M32" s="260" cm="1">
        <f t="array" ref="M32">SUM(M33:M38)</f>
        <v>226017269.62219238</v>
      </c>
      <c r="N32" s="260" cm="1">
        <f t="array" ref="N32">SUM(N33:N38)</f>
        <v>225894142.64492798</v>
      </c>
      <c r="O32" s="260" cm="1">
        <f t="array" ref="O32">SUM(O33:O38)</f>
        <v>3134440521.3808899</v>
      </c>
      <c r="P32" s="224"/>
      <c r="Q32" s="126"/>
      <c r="R32" s="126"/>
      <c r="S32" s="126"/>
      <c r="T32" s="126"/>
      <c r="U32" s="126"/>
      <c r="V32" s="126"/>
      <c r="W32" s="126"/>
      <c r="X32" s="126"/>
      <c r="Y32" s="126"/>
      <c r="Z32" s="126"/>
      <c r="AA32" s="126"/>
      <c r="AB32" s="126"/>
      <c r="AC32" s="126"/>
    </row>
    <row r="33" spans="1:29" ht="16.5" customHeight="1">
      <c r="A33" s="244" t="s">
        <v>829</v>
      </c>
      <c r="B33" s="244" t="s">
        <v>830</v>
      </c>
      <c r="C33" s="261">
        <v>12902472</v>
      </c>
      <c r="D33" s="261">
        <v>8736024</v>
      </c>
      <c r="E33" s="261">
        <v>14207703</v>
      </c>
      <c r="F33" s="261">
        <v>3641207</v>
      </c>
      <c r="G33" s="261" cm="1">
        <f t="array" ref="G33">AVERAGE(C33:F33)</f>
        <v>9871851.5</v>
      </c>
      <c r="H33" s="261" cm="1">
        <f t="array" ref="H33">AVERAGE(D33:G33)</f>
        <v>9114196.375</v>
      </c>
      <c r="I33" s="261" cm="1">
        <f t="array" ref="I33">AVERAGE(E33:H33)</f>
        <v>9208739.46875</v>
      </c>
      <c r="J33" s="261" cm="1">
        <f t="array" ref="J33">AVERAGE(F33:I33)</f>
        <v>7958998.5859375</v>
      </c>
      <c r="K33" s="261" cm="1">
        <f t="array" ref="K33">AVERAGE(G33:J33)</f>
        <v>9038446.482421875</v>
      </c>
      <c r="L33" s="261" cm="1">
        <f t="array" ref="L33">AVERAGE(H33:K33)</f>
        <v>8830095.2280273438</v>
      </c>
      <c r="M33" s="261" cm="1">
        <f t="array" ref="M33">AVERAGE(I33:L33)</f>
        <v>8759069.9412841797</v>
      </c>
      <c r="N33" s="261" cm="1">
        <f t="array" ref="N33">AVERAGE(J33:M33)</f>
        <v>8646652.5594177246</v>
      </c>
      <c r="O33" s="261" cm="1">
        <f t="array" ref="O33">SUM(C33:N33)</f>
        <v>110915456.14083862</v>
      </c>
      <c r="P33" s="224"/>
      <c r="Q33" s="126"/>
      <c r="R33" s="126"/>
      <c r="S33" s="126"/>
      <c r="T33" s="126"/>
      <c r="U33" s="126"/>
      <c r="V33" s="126"/>
      <c r="W33" s="126"/>
      <c r="X33" s="126"/>
      <c r="Y33" s="126"/>
      <c r="Z33" s="126"/>
      <c r="AA33" s="126"/>
      <c r="AB33" s="126"/>
      <c r="AC33" s="126"/>
    </row>
    <row r="34" spans="1:29" ht="16.5" customHeight="1">
      <c r="A34" s="244" t="s">
        <v>831</v>
      </c>
      <c r="B34" s="244" t="s">
        <v>832</v>
      </c>
      <c r="C34" s="261">
        <v>0</v>
      </c>
      <c r="D34" s="261">
        <v>0</v>
      </c>
      <c r="E34" s="261">
        <v>734000</v>
      </c>
      <c r="F34" s="261">
        <v>4982706</v>
      </c>
      <c r="G34" s="261" cm="1">
        <f t="array" ref="G34">1660902+734000+738097+1131690</f>
        <v>4264689</v>
      </c>
      <c r="H34" s="261" cm="1">
        <f t="array" ref="H34">1660902+734000+738097+1131690</f>
        <v>4264689</v>
      </c>
      <c r="I34" s="261" cm="1">
        <f t="array" ref="I34">1660902+734000+738097+1131690</f>
        <v>4264689</v>
      </c>
      <c r="J34" s="261" cm="1">
        <f t="array" ref="J34">1660902+734000+738097+1131690</f>
        <v>4264689</v>
      </c>
      <c r="K34" s="261" cm="1">
        <f t="array" ref="K34">1660902+734000+738097+1131690</f>
        <v>4264689</v>
      </c>
      <c r="L34" s="261" cm="1">
        <f t="array" ref="L34">1660902+734000+738097+1131690</f>
        <v>4264689</v>
      </c>
      <c r="M34" s="261" cm="1">
        <f t="array" ref="M34">1660902+734000+738097+1131690</f>
        <v>4264689</v>
      </c>
      <c r="N34" s="261" cm="1">
        <f t="array" ref="N34">1660902+734000+738097+1131690</f>
        <v>4264689</v>
      </c>
      <c r="O34" s="261" cm="1">
        <f t="array" ref="O34">SUM(C34:N34)</f>
        <v>39834218</v>
      </c>
      <c r="P34" s="224"/>
      <c r="Q34" s="126"/>
      <c r="R34" s="126"/>
      <c r="S34" s="126"/>
      <c r="T34" s="126"/>
      <c r="U34" s="126"/>
      <c r="V34" s="126"/>
      <c r="W34" s="126"/>
      <c r="X34" s="126"/>
      <c r="Y34" s="126"/>
      <c r="Z34" s="126"/>
      <c r="AA34" s="126"/>
      <c r="AB34" s="126"/>
      <c r="AC34" s="126"/>
    </row>
    <row r="35" spans="1:29" ht="16.5" customHeight="1">
      <c r="A35" s="244" t="s">
        <v>833</v>
      </c>
      <c r="B35" s="244" t="s">
        <v>834</v>
      </c>
      <c r="C35" s="261">
        <v>243758113</v>
      </c>
      <c r="D35" s="261">
        <v>441550573</v>
      </c>
      <c r="E35" s="261">
        <v>337432376</v>
      </c>
      <c r="F35" s="261">
        <v>197727068</v>
      </c>
      <c r="G35" s="261">
        <v>197441483.75</v>
      </c>
      <c r="H35" s="261">
        <v>197441483.75</v>
      </c>
      <c r="I35" s="261">
        <v>197441483.75</v>
      </c>
      <c r="J35" s="261">
        <v>197441483.75</v>
      </c>
      <c r="K35" s="261">
        <v>197441483.75</v>
      </c>
      <c r="L35" s="261">
        <v>197441483.75</v>
      </c>
      <c r="M35" s="261">
        <v>197441483.75</v>
      </c>
      <c r="N35" s="261">
        <v>197441483.75</v>
      </c>
      <c r="O35" s="261" cm="1">
        <f t="array" ref="O35">SUM(C35:N35)</f>
        <v>2800000000</v>
      </c>
      <c r="P35" s="224"/>
      <c r="Q35" s="126"/>
      <c r="R35" s="126"/>
      <c r="S35" s="126"/>
      <c r="T35" s="126"/>
      <c r="U35" s="126"/>
      <c r="V35" s="126"/>
      <c r="W35" s="126"/>
      <c r="X35" s="126"/>
      <c r="Y35" s="126"/>
      <c r="Z35" s="126"/>
      <c r="AA35" s="126"/>
      <c r="AB35" s="126"/>
      <c r="AC35" s="126"/>
    </row>
    <row r="36" spans="1:29" ht="16.5" customHeight="1">
      <c r="A36" s="244" t="s">
        <v>835</v>
      </c>
      <c r="B36" s="244" t="s">
        <v>836</v>
      </c>
      <c r="C36" s="261">
        <v>3006771</v>
      </c>
      <c r="D36" s="261">
        <v>3700830</v>
      </c>
      <c r="E36" s="261">
        <v>2922583</v>
      </c>
      <c r="F36" s="261">
        <v>1960803</v>
      </c>
      <c r="G36" s="261">
        <v>1960803</v>
      </c>
      <c r="H36" s="261">
        <v>1960803</v>
      </c>
      <c r="I36" s="261">
        <v>1960803</v>
      </c>
      <c r="J36" s="261">
        <v>1960803</v>
      </c>
      <c r="K36" s="261">
        <v>1960803</v>
      </c>
      <c r="L36" s="261">
        <v>1960803</v>
      </c>
      <c r="M36" s="261">
        <v>1960803</v>
      </c>
      <c r="N36" s="261">
        <v>1960803</v>
      </c>
      <c r="O36" s="261" cm="1">
        <f t="array" ref="O36">SUM(C36:N36)</f>
        <v>27277411</v>
      </c>
      <c r="P36" s="224"/>
      <c r="Q36" s="126"/>
      <c r="R36" s="126"/>
      <c r="S36" s="126"/>
      <c r="T36" s="126"/>
      <c r="U36" s="126"/>
      <c r="V36" s="126"/>
      <c r="W36" s="126"/>
      <c r="X36" s="126"/>
      <c r="Y36" s="126"/>
      <c r="Z36" s="126"/>
      <c r="AA36" s="126"/>
      <c r="AB36" s="126"/>
      <c r="AC36" s="126"/>
    </row>
    <row r="37" spans="1:29" ht="16.5" customHeight="1">
      <c r="A37" s="244" t="s">
        <v>837</v>
      </c>
      <c r="B37" s="244" t="s">
        <v>838</v>
      </c>
      <c r="C37" s="261">
        <v>11190916</v>
      </c>
      <c r="D37" s="261">
        <v>11149637</v>
      </c>
      <c r="E37" s="261">
        <v>11800303</v>
      </c>
      <c r="F37" s="261">
        <v>11730844</v>
      </c>
      <c r="G37" s="261" cm="1">
        <f t="array" ref="G37">AVERAGE(C37:F37)</f>
        <v>11467925</v>
      </c>
      <c r="H37" s="261" cm="1">
        <f t="array" ref="H37">AVERAGE(D37:G37)</f>
        <v>11537177.25</v>
      </c>
      <c r="I37" s="261" cm="1">
        <f t="array" ref="I37">AVERAGE(E37:H37)</f>
        <v>11634062.3125</v>
      </c>
      <c r="J37" s="261" cm="1">
        <f t="array" ref="J37">AVERAGE(F37:I37)</f>
        <v>11592502.140625</v>
      </c>
      <c r="K37" s="261" cm="1">
        <f t="array" ref="K37">AVERAGE(G37:J37)</f>
        <v>11557916.67578125</v>
      </c>
      <c r="L37" s="261" cm="1">
        <f t="array" ref="L37">AVERAGE(H37:K37)</f>
        <v>11580414.594726563</v>
      </c>
      <c r="M37" s="261" cm="1">
        <f t="array" ref="M37">AVERAGE(I37:L37)</f>
        <v>11591223.930908203</v>
      </c>
      <c r="N37" s="261" cm="1">
        <f t="array" ref="N37">AVERAGE(J37:M37)</f>
        <v>11580514.335510254</v>
      </c>
      <c r="O37" s="261" cm="1">
        <f t="array" ref="O37">SUM(C37:N37)</f>
        <v>138413436.24005127</v>
      </c>
      <c r="P37" s="224"/>
      <c r="Q37" s="126"/>
      <c r="R37" s="126"/>
      <c r="S37" s="126"/>
      <c r="T37" s="126"/>
      <c r="U37" s="126"/>
      <c r="V37" s="126"/>
      <c r="W37" s="126"/>
      <c r="X37" s="126"/>
      <c r="Y37" s="126"/>
      <c r="Z37" s="126"/>
      <c r="AA37" s="126"/>
      <c r="AB37" s="126"/>
      <c r="AC37" s="126"/>
    </row>
    <row r="38" spans="1:29" ht="16.5" customHeight="1">
      <c r="A38" s="244" t="s">
        <v>839</v>
      </c>
      <c r="B38" s="244" t="s">
        <v>840</v>
      </c>
      <c r="C38" s="261">
        <v>0</v>
      </c>
      <c r="D38" s="261">
        <v>0</v>
      </c>
      <c r="E38" s="261">
        <v>0</v>
      </c>
      <c r="F38" s="261">
        <v>2000000</v>
      </c>
      <c r="G38" s="261">
        <v>2000000</v>
      </c>
      <c r="H38" s="261">
        <v>2000000</v>
      </c>
      <c r="I38" s="261">
        <v>2000000</v>
      </c>
      <c r="J38" s="261">
        <v>2000000</v>
      </c>
      <c r="K38" s="261">
        <v>2000000</v>
      </c>
      <c r="L38" s="261">
        <v>2000000</v>
      </c>
      <c r="M38" s="261">
        <v>2000000</v>
      </c>
      <c r="N38" s="261">
        <v>2000000</v>
      </c>
      <c r="O38" s="261" cm="1">
        <f t="array" ref="O38">SUM(C38:N38)</f>
        <v>18000000</v>
      </c>
      <c r="P38" s="224"/>
      <c r="Q38" s="126"/>
      <c r="R38" s="126"/>
      <c r="S38" s="126"/>
      <c r="T38" s="126"/>
      <c r="U38" s="126"/>
      <c r="V38" s="126"/>
      <c r="W38" s="126"/>
      <c r="X38" s="126"/>
      <c r="Y38" s="126"/>
      <c r="Z38" s="126"/>
      <c r="AA38" s="126"/>
      <c r="AB38" s="126"/>
      <c r="AC38" s="126"/>
    </row>
    <row r="39" spans="1:29" ht="15" customHeight="1">
      <c r="A39" s="258"/>
      <c r="B39" s="259" t="s">
        <v>841</v>
      </c>
      <c r="C39" s="260" cm="1">
        <f t="array" ref="C39">SUM(C40:C41)</f>
        <v>2070317033</v>
      </c>
      <c r="D39" s="260" cm="1">
        <f t="array" ref="D39">SUM(D40:D41)</f>
        <v>2090700996</v>
      </c>
      <c r="E39" s="260" cm="1">
        <f t="array" ref="E39">SUM(E40:E41)</f>
        <v>2193648662</v>
      </c>
      <c r="F39" s="260" cm="1">
        <f t="array" ref="F39">SUM(F40:F41)</f>
        <v>2230120839</v>
      </c>
      <c r="G39" s="260" cm="1">
        <f t="array" ref="G39">SUM(G40:G41)</f>
        <v>2146196882.5</v>
      </c>
      <c r="H39" s="260" cm="1">
        <f t="array" ref="H39">SUM(H40:H41)</f>
        <v>2165166844.875</v>
      </c>
      <c r="I39" s="260" cm="1">
        <f t="array" ref="I39">SUM(I40:I41)</f>
        <v>2183783307.09375</v>
      </c>
      <c r="J39" s="260" cm="1">
        <f t="array" ref="J39">SUM(J40:J41)</f>
        <v>2181316968.3671875</v>
      </c>
      <c r="K39" s="260" cm="1">
        <f t="array" ref="K39">SUM(K40:K41)</f>
        <v>2169116000.7089844</v>
      </c>
      <c r="L39" s="260" cm="1">
        <f t="array" ref="L39">SUM(L40:L41)</f>
        <v>2174845780.2612305</v>
      </c>
      <c r="M39" s="260" cm="1">
        <f t="array" ref="M39">SUM(M40:M41)</f>
        <v>2177265514.1077881</v>
      </c>
      <c r="N39" s="260" cm="1">
        <f t="array" ref="N39">SUM(N40:N41)</f>
        <v>2175636065.8612976</v>
      </c>
      <c r="O39" s="260" cm="1">
        <f t="array" ref="O39">SUM(O40:O41)</f>
        <v>25958114893.775238</v>
      </c>
      <c r="P39" s="224"/>
      <c r="Q39" s="126"/>
      <c r="R39" s="126"/>
      <c r="S39" s="126"/>
      <c r="T39" s="126"/>
      <c r="U39" s="126"/>
      <c r="V39" s="126"/>
      <c r="W39" s="126"/>
      <c r="X39" s="126"/>
      <c r="Y39" s="126"/>
      <c r="Z39" s="126"/>
      <c r="AA39" s="126"/>
      <c r="AB39" s="126"/>
      <c r="AC39" s="126"/>
    </row>
    <row r="40" spans="1:29" ht="16.5" customHeight="1">
      <c r="A40" s="244" t="s">
        <v>842</v>
      </c>
      <c r="B40" s="244" t="s">
        <v>843</v>
      </c>
      <c r="C40" s="261">
        <v>2070317033</v>
      </c>
      <c r="D40" s="261">
        <v>2090700996</v>
      </c>
      <c r="E40" s="261">
        <v>2193648662</v>
      </c>
      <c r="F40" s="261">
        <v>2230120839</v>
      </c>
      <c r="G40" s="261" cm="1">
        <f t="array" ref="G40">AVERAGE(C40:F40)</f>
        <v>2146196882.5</v>
      </c>
      <c r="H40" s="261" cm="1">
        <f t="array" ref="H40">AVERAGE(D40:G40)</f>
        <v>2165166844.875</v>
      </c>
      <c r="I40" s="261" cm="1">
        <f t="array" ref="I40">AVERAGE(E40:H40)</f>
        <v>2183783307.09375</v>
      </c>
      <c r="J40" s="261" cm="1">
        <f t="array" ref="J40">AVERAGE(F40:I40)</f>
        <v>2181316968.3671875</v>
      </c>
      <c r="K40" s="261" cm="1">
        <f t="array" ref="K40">AVERAGE(G40:J40)</f>
        <v>2169116000.7089844</v>
      </c>
      <c r="L40" s="261" cm="1">
        <f t="array" ref="L40">AVERAGE(H40:K40)</f>
        <v>2174845780.2612305</v>
      </c>
      <c r="M40" s="261" cm="1">
        <f t="array" ref="M40">AVERAGE(I40:L40)</f>
        <v>2177265514.1077881</v>
      </c>
      <c r="N40" s="261" cm="1">
        <f t="array" ref="N40">AVERAGE(J40:M40)</f>
        <v>2175636065.8612976</v>
      </c>
      <c r="O40" s="261" cm="1">
        <f t="array" ref="O40">SUM(C40:N40)</f>
        <v>25958114893.775238</v>
      </c>
      <c r="P40" s="224"/>
      <c r="Q40" s="126"/>
      <c r="R40" s="126"/>
      <c r="S40" s="126"/>
      <c r="T40" s="126"/>
      <c r="U40" s="126"/>
      <c r="V40" s="126"/>
      <c r="W40" s="126"/>
      <c r="X40" s="126"/>
      <c r="Y40" s="126"/>
      <c r="Z40" s="126"/>
      <c r="AA40" s="126"/>
      <c r="AB40" s="126"/>
      <c r="AC40" s="126"/>
    </row>
    <row r="41" spans="1:29" ht="16.5" customHeight="1">
      <c r="A41" s="244" t="s">
        <v>844</v>
      </c>
      <c r="B41" s="244" t="s">
        <v>845</v>
      </c>
      <c r="C41" s="261">
        <v>0</v>
      </c>
      <c r="D41" s="261">
        <v>0</v>
      </c>
      <c r="E41" s="261">
        <v>0</v>
      </c>
      <c r="F41" s="261">
        <v>0</v>
      </c>
      <c r="G41" s="261"/>
      <c r="H41" s="261"/>
      <c r="I41" s="261"/>
      <c r="J41" s="261"/>
      <c r="K41" s="261"/>
      <c r="L41" s="261"/>
      <c r="M41" s="261"/>
      <c r="N41" s="261"/>
      <c r="O41" s="261" cm="1">
        <f t="array" ref="O41">SUM(C41:N41)</f>
        <v>0</v>
      </c>
      <c r="P41" s="224"/>
      <c r="Q41" s="126"/>
      <c r="R41" s="126"/>
      <c r="S41" s="126"/>
      <c r="T41" s="126"/>
      <c r="U41" s="126"/>
      <c r="V41" s="126"/>
      <c r="W41" s="126"/>
      <c r="X41" s="126"/>
      <c r="Y41" s="126"/>
      <c r="Z41" s="126"/>
      <c r="AA41" s="126"/>
      <c r="AB41" s="126"/>
      <c r="AC41" s="126"/>
    </row>
    <row r="42" spans="1:29" ht="15" customHeight="1">
      <c r="A42" s="258"/>
      <c r="B42" s="259" t="s">
        <v>846</v>
      </c>
      <c r="C42" s="260" cm="1">
        <f t="array" ref="C42">SUM(C43:C49)</f>
        <v>0</v>
      </c>
      <c r="D42" s="260" cm="1">
        <f t="array" ref="D42">SUM(D43:D49)</f>
        <v>0</v>
      </c>
      <c r="E42" s="260" cm="1">
        <f t="array" ref="E42">SUM(E43:E49)</f>
        <v>140669060</v>
      </c>
      <c r="F42" s="260" cm="1">
        <f t="array" ref="F42">SUM(F43:F49)</f>
        <v>36003590</v>
      </c>
      <c r="G42" s="260" cm="1">
        <f t="array" ref="G42">SUM(G43:G49)</f>
        <v>0</v>
      </c>
      <c r="H42" s="260" cm="1">
        <f t="array" ref="H42">SUM(H43:H49)</f>
        <v>0</v>
      </c>
      <c r="I42" s="260" cm="1">
        <f t="array" ref="I42">SUM(I43:I49)</f>
        <v>0</v>
      </c>
      <c r="J42" s="260" cm="1">
        <f t="array" ref="J42">SUM(J43:J49)</f>
        <v>0</v>
      </c>
      <c r="K42" s="260" cm="1">
        <f t="array" ref="K42">SUM(K43:K49)</f>
        <v>0</v>
      </c>
      <c r="L42" s="260" cm="1">
        <f t="array" ref="L42">SUM(L43:L49)</f>
        <v>0</v>
      </c>
      <c r="M42" s="260" cm="1">
        <f t="array" ref="M42">SUM(M43:M49)</f>
        <v>0</v>
      </c>
      <c r="N42" s="260" cm="1">
        <f t="array" ref="N42">SUM(N43:N49)</f>
        <v>530031575</v>
      </c>
      <c r="O42" s="260" cm="1">
        <f t="array" ref="O42">SUM(O43:O49)</f>
        <v>706704225</v>
      </c>
      <c r="P42" s="224"/>
      <c r="Q42" s="126"/>
      <c r="R42" s="126"/>
      <c r="S42" s="126"/>
      <c r="T42" s="126"/>
      <c r="U42" s="126"/>
      <c r="V42" s="126"/>
      <c r="W42" s="126"/>
      <c r="X42" s="126"/>
      <c r="Y42" s="126"/>
      <c r="Z42" s="126"/>
      <c r="AA42" s="126"/>
      <c r="AB42" s="126"/>
      <c r="AC42" s="126"/>
    </row>
    <row r="43" spans="1:29" ht="16.5" customHeight="1">
      <c r="A43" s="244" t="s">
        <v>847</v>
      </c>
      <c r="B43" s="244" t="s">
        <v>848</v>
      </c>
      <c r="C43" s="261">
        <v>0</v>
      </c>
      <c r="D43" s="261">
        <v>0</v>
      </c>
      <c r="E43" s="261">
        <v>0</v>
      </c>
      <c r="F43" s="261">
        <v>0</v>
      </c>
      <c r="G43" s="261">
        <v>0</v>
      </c>
      <c r="H43" s="261">
        <v>0</v>
      </c>
      <c r="I43" s="261">
        <v>0</v>
      </c>
      <c r="J43" s="261">
        <v>0</v>
      </c>
      <c r="K43" s="261">
        <v>0</v>
      </c>
      <c r="L43" s="261">
        <v>0</v>
      </c>
      <c r="M43" s="261">
        <v>0</v>
      </c>
      <c r="N43" s="261">
        <v>0</v>
      </c>
      <c r="O43" s="261" cm="1">
        <f t="array" ref="O43">SUM(C43:N43)</f>
        <v>0</v>
      </c>
      <c r="P43" s="224"/>
      <c r="Q43" s="126"/>
      <c r="R43" s="126"/>
      <c r="S43" s="126"/>
      <c r="T43" s="126"/>
      <c r="U43" s="126"/>
      <c r="V43" s="126"/>
      <c r="W43" s="126"/>
      <c r="X43" s="126"/>
      <c r="Y43" s="126"/>
      <c r="Z43" s="126"/>
      <c r="AA43" s="126"/>
      <c r="AB43" s="126"/>
      <c r="AC43" s="126"/>
    </row>
    <row r="44" spans="1:29" ht="16.5" customHeight="1">
      <c r="A44" s="244" t="s">
        <v>849</v>
      </c>
      <c r="B44" s="244" t="s">
        <v>850</v>
      </c>
      <c r="C44" s="261">
        <v>0</v>
      </c>
      <c r="D44" s="261">
        <v>0</v>
      </c>
      <c r="E44" s="261">
        <v>0</v>
      </c>
      <c r="F44" s="261">
        <v>0</v>
      </c>
      <c r="G44" s="261">
        <v>0</v>
      </c>
      <c r="H44" s="261">
        <v>0</v>
      </c>
      <c r="I44" s="261">
        <v>0</v>
      </c>
      <c r="J44" s="261">
        <v>0</v>
      </c>
      <c r="K44" s="261">
        <v>0</v>
      </c>
      <c r="L44" s="261">
        <v>0</v>
      </c>
      <c r="M44" s="261">
        <v>0</v>
      </c>
      <c r="N44" s="261">
        <v>0</v>
      </c>
      <c r="O44" s="261" cm="1">
        <f t="array" ref="O44">SUM(C44:N44)</f>
        <v>0</v>
      </c>
      <c r="P44" s="224"/>
      <c r="Q44" s="126"/>
      <c r="R44" s="126"/>
      <c r="S44" s="126"/>
      <c r="T44" s="126"/>
      <c r="U44" s="126"/>
      <c r="V44" s="126"/>
      <c r="W44" s="126"/>
      <c r="X44" s="126"/>
      <c r="Y44" s="126"/>
      <c r="Z44" s="126"/>
      <c r="AA44" s="126"/>
      <c r="AB44" s="126"/>
      <c r="AC44" s="126"/>
    </row>
    <row r="45" spans="1:29" ht="16.5" customHeight="1">
      <c r="A45" s="244" t="s">
        <v>851</v>
      </c>
      <c r="B45" s="244" t="s">
        <v>852</v>
      </c>
      <c r="C45" s="261">
        <v>0</v>
      </c>
      <c r="D45" s="261">
        <v>0</v>
      </c>
      <c r="E45" s="261">
        <v>0</v>
      </c>
      <c r="F45" s="261">
        <v>0</v>
      </c>
      <c r="G45" s="261">
        <v>0</v>
      </c>
      <c r="H45" s="261">
        <v>0</v>
      </c>
      <c r="I45" s="261">
        <v>0</v>
      </c>
      <c r="J45" s="261">
        <v>0</v>
      </c>
      <c r="K45" s="261">
        <v>0</v>
      </c>
      <c r="L45" s="261">
        <v>0</v>
      </c>
      <c r="M45" s="261">
        <v>0</v>
      </c>
      <c r="N45" s="261">
        <v>0</v>
      </c>
      <c r="O45" s="261" cm="1">
        <f t="array" ref="O45">SUM(C45:N45)</f>
        <v>0</v>
      </c>
      <c r="P45" s="224"/>
      <c r="Q45" s="126"/>
      <c r="R45" s="126"/>
      <c r="S45" s="126"/>
      <c r="T45" s="126"/>
      <c r="U45" s="126"/>
      <c r="V45" s="126"/>
      <c r="W45" s="126"/>
      <c r="X45" s="126"/>
      <c r="Y45" s="126"/>
      <c r="Z45" s="126"/>
      <c r="AA45" s="126"/>
      <c r="AB45" s="126"/>
      <c r="AC45" s="126"/>
    </row>
    <row r="46" spans="1:29" ht="16.5" customHeight="1">
      <c r="A46" s="244" t="s">
        <v>853</v>
      </c>
      <c r="B46" s="244" t="s">
        <v>854</v>
      </c>
      <c r="C46" s="261">
        <v>0</v>
      </c>
      <c r="D46" s="261">
        <v>0</v>
      </c>
      <c r="E46" s="261">
        <v>140669060</v>
      </c>
      <c r="F46" s="261">
        <v>36003590</v>
      </c>
      <c r="G46" s="261"/>
      <c r="H46" s="261"/>
      <c r="I46" s="261"/>
      <c r="J46" s="261"/>
      <c r="K46" s="261"/>
      <c r="L46" s="261"/>
      <c r="M46" s="261"/>
      <c r="N46" s="261"/>
      <c r="O46" s="261" cm="1">
        <f t="array" ref="O46">SUM(C46:N46)</f>
        <v>176672650</v>
      </c>
      <c r="P46" s="224"/>
      <c r="Q46" s="126"/>
      <c r="R46" s="126"/>
      <c r="S46" s="126"/>
      <c r="T46" s="126"/>
      <c r="U46" s="126"/>
      <c r="V46" s="126"/>
      <c r="W46" s="126"/>
      <c r="X46" s="126"/>
      <c r="Y46" s="126"/>
      <c r="Z46" s="126"/>
      <c r="AA46" s="126"/>
      <c r="AB46" s="126"/>
      <c r="AC46" s="126"/>
    </row>
    <row r="47" spans="1:29" ht="16.5" customHeight="1">
      <c r="A47" s="244" t="s">
        <v>855</v>
      </c>
      <c r="B47" s="244" t="s">
        <v>856</v>
      </c>
      <c r="C47" s="261">
        <v>0</v>
      </c>
      <c r="D47" s="261">
        <v>0</v>
      </c>
      <c r="E47" s="261">
        <v>0</v>
      </c>
      <c r="F47" s="261">
        <v>0</v>
      </c>
      <c r="G47" s="261">
        <v>0</v>
      </c>
      <c r="H47" s="261">
        <v>0</v>
      </c>
      <c r="I47" s="261">
        <v>0</v>
      </c>
      <c r="J47" s="261">
        <v>0</v>
      </c>
      <c r="K47" s="261">
        <v>0</v>
      </c>
      <c r="L47" s="261">
        <v>0</v>
      </c>
      <c r="M47" s="261">
        <v>0</v>
      </c>
      <c r="N47" s="261">
        <v>0</v>
      </c>
      <c r="O47" s="261" cm="1">
        <f t="array" ref="O47">SUM(C47:N47)</f>
        <v>0</v>
      </c>
      <c r="P47" s="224"/>
      <c r="Q47" s="126"/>
      <c r="R47" s="126"/>
      <c r="S47" s="126"/>
      <c r="T47" s="126"/>
      <c r="U47" s="126"/>
      <c r="V47" s="126"/>
      <c r="W47" s="126"/>
      <c r="X47" s="126"/>
      <c r="Y47" s="126"/>
      <c r="Z47" s="126"/>
      <c r="AA47" s="126"/>
      <c r="AB47" s="126"/>
      <c r="AC47" s="126"/>
    </row>
    <row r="48" spans="1:29" ht="16.5" customHeight="1">
      <c r="A48" s="244" t="s">
        <v>857</v>
      </c>
      <c r="B48" s="244" t="s">
        <v>858</v>
      </c>
      <c r="C48" s="261">
        <v>0</v>
      </c>
      <c r="D48" s="261">
        <v>0</v>
      </c>
      <c r="E48" s="261">
        <v>0</v>
      </c>
      <c r="F48" s="261">
        <v>0</v>
      </c>
      <c r="G48" s="261">
        <v>0</v>
      </c>
      <c r="H48" s="261">
        <v>0</v>
      </c>
      <c r="I48" s="261">
        <v>0</v>
      </c>
      <c r="J48" s="261">
        <v>0</v>
      </c>
      <c r="K48" s="261">
        <v>0</v>
      </c>
      <c r="L48" s="261">
        <v>0</v>
      </c>
      <c r="M48" s="261">
        <v>0</v>
      </c>
      <c r="N48" s="261">
        <v>0</v>
      </c>
      <c r="O48" s="261" cm="1">
        <f t="array" ref="O48">SUM(C48:N48)</f>
        <v>0</v>
      </c>
      <c r="P48" s="224"/>
      <c r="Q48" s="126"/>
      <c r="R48" s="126"/>
      <c r="S48" s="126"/>
      <c r="T48" s="126"/>
      <c r="U48" s="126"/>
      <c r="V48" s="126"/>
      <c r="W48" s="126"/>
      <c r="X48" s="126"/>
      <c r="Y48" s="126"/>
      <c r="Z48" s="126"/>
      <c r="AA48" s="126"/>
      <c r="AB48" s="126"/>
      <c r="AC48" s="126"/>
    </row>
    <row r="49" spans="1:29" ht="16.5" customHeight="1">
      <c r="A49" s="262"/>
      <c r="B49" s="244" t="s">
        <v>859</v>
      </c>
      <c r="C49" s="261">
        <v>0</v>
      </c>
      <c r="D49" s="261">
        <v>0</v>
      </c>
      <c r="E49" s="261">
        <v>0</v>
      </c>
      <c r="F49" s="261">
        <v>0</v>
      </c>
      <c r="G49" s="261">
        <v>0</v>
      </c>
      <c r="H49" s="261">
        <v>0</v>
      </c>
      <c r="I49" s="261">
        <v>0</v>
      </c>
      <c r="J49" s="261">
        <v>0</v>
      </c>
      <c r="K49" s="261">
        <v>0</v>
      </c>
      <c r="L49" s="261">
        <v>0</v>
      </c>
      <c r="M49" s="261">
        <v>0</v>
      </c>
      <c r="N49" s="261">
        <v>530031575</v>
      </c>
      <c r="O49" s="261" cm="1">
        <f t="array" ref="O49">SUM(C49:N49)</f>
        <v>530031575</v>
      </c>
      <c r="P49" s="224"/>
      <c r="Q49" s="126"/>
      <c r="R49" s="126"/>
      <c r="S49" s="126"/>
      <c r="T49" s="126"/>
      <c r="U49" s="126"/>
      <c r="V49" s="126"/>
      <c r="W49" s="126"/>
      <c r="X49" s="126"/>
      <c r="Y49" s="126"/>
      <c r="Z49" s="126"/>
      <c r="AA49" s="126"/>
      <c r="AB49" s="126"/>
      <c r="AC49" s="126"/>
    </row>
    <row r="50" spans="1:29" ht="15" customHeight="1">
      <c r="A50" s="258"/>
      <c r="B50" s="259" t="s">
        <v>860</v>
      </c>
      <c r="C50" s="260" cm="1">
        <f t="array" ref="C50">SUM(C51:C54)</f>
        <v>10450042</v>
      </c>
      <c r="D50" s="260" cm="1">
        <f t="array" ref="D50">SUM(D51:D54)</f>
        <v>18787166</v>
      </c>
      <c r="E50" s="260" cm="1">
        <f t="array" ref="E50">SUM(E51:E54)</f>
        <v>208294130.19999999</v>
      </c>
      <c r="F50" s="260" cm="1">
        <f t="array" ref="F50">SUM(F51:F54)</f>
        <v>29107072.93</v>
      </c>
      <c r="G50" s="260" cm="1">
        <f t="array" ref="G50">SUM(G51:G54)</f>
        <v>95699504.055000007</v>
      </c>
      <c r="H50" s="260" cm="1">
        <f t="array" ref="H50">SUM(H51:H54)</f>
        <v>95712832.492500007</v>
      </c>
      <c r="I50" s="260" cm="1">
        <f t="array" ref="I50">SUM(I51:I54)</f>
        <v>95812549.789375007</v>
      </c>
      <c r="J50" s="260" cm="1">
        <f t="array" ref="J50">SUM(J51:J54)</f>
        <v>95875401.160468757</v>
      </c>
      <c r="K50" s="260" cm="1">
        <f t="array" ref="K50">SUM(K51:K54)</f>
        <v>95775071.874335945</v>
      </c>
      <c r="L50" s="260" cm="1">
        <f t="array" ref="L50">SUM(L51:L54)</f>
        <v>95793963.829169929</v>
      </c>
      <c r="M50" s="260" cm="1">
        <f t="array" ref="M50">SUM(M51:M54)</f>
        <v>95814246.663337409</v>
      </c>
      <c r="N50" s="260" cm="1">
        <f t="array" ref="N50">SUM(N51:N54)</f>
        <v>95814670.88182801</v>
      </c>
      <c r="O50" s="260" cm="1">
        <f t="array" ref="O50">SUM(C50:N50)</f>
        <v>1032936651.8760154</v>
      </c>
      <c r="P50" s="224"/>
      <c r="Q50" s="126"/>
      <c r="R50" s="126"/>
      <c r="S50" s="126"/>
      <c r="T50" s="126"/>
      <c r="U50" s="126"/>
      <c r="V50" s="126"/>
      <c r="W50" s="126"/>
      <c r="X50" s="126"/>
      <c r="Y50" s="126"/>
      <c r="Z50" s="126"/>
      <c r="AA50" s="126"/>
      <c r="AB50" s="126"/>
      <c r="AC50" s="126"/>
    </row>
    <row r="51" spans="1:29" ht="16.5" customHeight="1">
      <c r="A51" s="244" t="s">
        <v>861</v>
      </c>
      <c r="B51" s="244" t="s">
        <v>862</v>
      </c>
      <c r="C51" s="261">
        <v>0</v>
      </c>
      <c r="D51" s="261">
        <v>0</v>
      </c>
      <c r="E51" s="261">
        <v>4136299.2</v>
      </c>
      <c r="F51" s="261">
        <v>2005491.93</v>
      </c>
      <c r="G51" s="261">
        <v>2005491.93</v>
      </c>
      <c r="H51" s="261">
        <v>2005491.93</v>
      </c>
      <c r="I51" s="261">
        <v>2005491.93</v>
      </c>
      <c r="J51" s="261">
        <v>2005491.93</v>
      </c>
      <c r="K51" s="261">
        <v>2005491.93</v>
      </c>
      <c r="L51" s="261">
        <v>2005491.93</v>
      </c>
      <c r="M51" s="261">
        <v>2005491.93</v>
      </c>
      <c r="N51" s="261">
        <v>2005491.93</v>
      </c>
      <c r="O51" s="261" cm="1">
        <f t="array" ref="O51">SUM(C51:N51)</f>
        <v>22185726.57</v>
      </c>
      <c r="P51" s="224"/>
      <c r="Q51" s="126"/>
      <c r="R51" s="126"/>
      <c r="S51" s="126"/>
      <c r="T51" s="126"/>
      <c r="U51" s="126"/>
      <c r="V51" s="126"/>
      <c r="W51" s="126"/>
      <c r="X51" s="126"/>
      <c r="Y51" s="126"/>
      <c r="Z51" s="126"/>
      <c r="AA51" s="126"/>
      <c r="AB51" s="126"/>
      <c r="AC51" s="126"/>
    </row>
    <row r="52" spans="1:29" ht="16.5" customHeight="1">
      <c r="A52" s="244" t="s">
        <v>863</v>
      </c>
      <c r="B52" s="244" t="s">
        <v>864</v>
      </c>
      <c r="C52" s="261">
        <v>9705096</v>
      </c>
      <c r="D52" s="261">
        <v>18374447</v>
      </c>
      <c r="E52" s="261">
        <v>203028331</v>
      </c>
      <c r="F52" s="261">
        <v>25726107</v>
      </c>
      <c r="G52" s="261">
        <v>92895752.375</v>
      </c>
      <c r="H52" s="261">
        <v>92895752.375</v>
      </c>
      <c r="I52" s="261">
        <v>92895752.375</v>
      </c>
      <c r="J52" s="261">
        <v>92895752.375</v>
      </c>
      <c r="K52" s="261">
        <v>92895752.375</v>
      </c>
      <c r="L52" s="261">
        <v>92895752.375</v>
      </c>
      <c r="M52" s="261">
        <v>92895752.375</v>
      </c>
      <c r="N52" s="261">
        <v>92895752.375</v>
      </c>
      <c r="O52" s="261" cm="1">
        <f t="array" ref="O52">SUM(C52:N52)</f>
        <v>1000000000</v>
      </c>
      <c r="P52" s="224"/>
      <c r="Q52" s="126"/>
      <c r="R52" s="126"/>
      <c r="S52" s="126"/>
      <c r="T52" s="126"/>
      <c r="U52" s="126"/>
      <c r="V52" s="126"/>
      <c r="W52" s="126"/>
      <c r="X52" s="126"/>
      <c r="Y52" s="126"/>
      <c r="Z52" s="126"/>
      <c r="AA52" s="126"/>
      <c r="AB52" s="126"/>
      <c r="AC52" s="126"/>
    </row>
    <row r="53" spans="1:29" ht="16.5" customHeight="1">
      <c r="A53" s="244" t="s">
        <v>865</v>
      </c>
      <c r="B53" s="244" t="s">
        <v>866</v>
      </c>
      <c r="C53" s="261">
        <v>744946</v>
      </c>
      <c r="D53" s="261">
        <v>412719</v>
      </c>
      <c r="E53" s="261">
        <v>659900</v>
      </c>
      <c r="F53" s="261">
        <v>1375474</v>
      </c>
      <c r="G53" s="261" cm="1">
        <f t="array" ref="G53">AVERAGE(C53:F53)</f>
        <v>798259.75</v>
      </c>
      <c r="H53" s="261" cm="1">
        <f t="array" ref="H53">AVERAGE(D53:G53)</f>
        <v>811588.1875</v>
      </c>
      <c r="I53" s="261" cm="1">
        <f t="array" ref="I53">AVERAGE(E53:H53)</f>
        <v>911305.484375</v>
      </c>
      <c r="J53" s="261" cm="1">
        <f t="array" ref="J53">AVERAGE(F53:I53)</f>
        <v>974156.85546875</v>
      </c>
      <c r="K53" s="261" cm="1">
        <f t="array" ref="K53">AVERAGE(G53:J53)</f>
        <v>873827.5693359375</v>
      </c>
      <c r="L53" s="261" cm="1">
        <f t="array" ref="L53">AVERAGE(H53:K53)</f>
        <v>892719.52416992188</v>
      </c>
      <c r="M53" s="261" cm="1">
        <f t="array" ref="M53">AVERAGE(I53:L53)</f>
        <v>913002.35833740234</v>
      </c>
      <c r="N53" s="261" cm="1">
        <f t="array" ref="N53">AVERAGE(J53:M53)</f>
        <v>913426.57682800293</v>
      </c>
      <c r="O53" s="261" cm="1">
        <f t="array" ref="O53">SUM(C53:N53)</f>
        <v>10281325.306015015</v>
      </c>
      <c r="P53" s="224"/>
      <c r="Q53" s="126"/>
      <c r="R53" s="126"/>
      <c r="S53" s="126"/>
      <c r="T53" s="126"/>
      <c r="U53" s="126"/>
      <c r="V53" s="126"/>
      <c r="W53" s="126"/>
      <c r="X53" s="126"/>
      <c r="Y53" s="126"/>
      <c r="Z53" s="126"/>
      <c r="AA53" s="126"/>
      <c r="AB53" s="126"/>
      <c r="AC53" s="126"/>
    </row>
    <row r="54" spans="1:29" ht="16.5" customHeight="1">
      <c r="A54" s="244" t="s">
        <v>867</v>
      </c>
      <c r="B54" s="244" t="s">
        <v>868</v>
      </c>
      <c r="C54" s="261">
        <v>0</v>
      </c>
      <c r="D54" s="261">
        <v>0</v>
      </c>
      <c r="E54" s="261">
        <v>469600</v>
      </c>
      <c r="F54" s="261">
        <v>0</v>
      </c>
      <c r="G54" s="261"/>
      <c r="H54" s="261"/>
      <c r="I54" s="261"/>
      <c r="J54" s="261"/>
      <c r="K54" s="261"/>
      <c r="L54" s="261"/>
      <c r="M54" s="261"/>
      <c r="N54" s="261"/>
      <c r="O54" s="261" cm="1">
        <f t="array" ref="O54">SUM(C54:N54)</f>
        <v>469600</v>
      </c>
      <c r="P54" s="224"/>
      <c r="Q54" s="126"/>
      <c r="R54" s="126"/>
      <c r="S54" s="126"/>
      <c r="T54" s="126"/>
      <c r="U54" s="126"/>
      <c r="V54" s="126"/>
      <c r="W54" s="126"/>
      <c r="X54" s="126"/>
      <c r="Y54" s="126"/>
      <c r="Z54" s="126"/>
      <c r="AA54" s="126"/>
      <c r="AB54" s="126"/>
      <c r="AC54" s="126"/>
    </row>
    <row r="55" spans="1:29" ht="16.5" customHeight="1">
      <c r="A55" s="256">
        <v>2</v>
      </c>
      <c r="B55" s="257" t="s">
        <v>869</v>
      </c>
      <c r="C55" s="263" cm="1">
        <f t="array" ref="C55">C56+C147+C158</f>
        <v>1384510209.0975001</v>
      </c>
      <c r="D55" s="263" cm="1">
        <f t="array" ref="D55">D56+D147+D158</f>
        <v>2358589700.8175001</v>
      </c>
      <c r="E55" s="263" cm="1">
        <f t="array" ref="E55">E56+E147+E158</f>
        <v>2936899551.2275</v>
      </c>
      <c r="F55" s="263" cm="1">
        <f t="array" ref="F55">F56+F147+F158</f>
        <v>2182024620.9175</v>
      </c>
      <c r="G55" s="263" cm="1">
        <f t="array" ref="G55">G56+G147+G158</f>
        <v>2213627945.9749999</v>
      </c>
      <c r="H55" s="263" cm="1">
        <f t="array" ref="H55">H56+H147+H158</f>
        <v>1864516107.7249999</v>
      </c>
      <c r="I55" s="263" cm="1">
        <f t="array" ref="I55">I56+I147+I158</f>
        <v>1897121040.6624999</v>
      </c>
      <c r="J55" s="263" cm="1">
        <f t="array" ref="J55">J56+J147+J158</f>
        <v>1873029946.8343749</v>
      </c>
      <c r="K55" s="263" cm="1">
        <f t="array" ref="K55">K56+K147+K158</f>
        <v>1875223638.0492187</v>
      </c>
      <c r="L55" s="263" cm="1">
        <f t="array" ref="L55">L56+L147+L158</f>
        <v>1877472683.3177733</v>
      </c>
      <c r="M55" s="263" cm="1">
        <f t="array" ref="M55">M56+M147+M158</f>
        <v>1880711827.2159667</v>
      </c>
      <c r="N55" s="263" cm="1">
        <f t="array" ref="N55">N56+N147+N158</f>
        <v>11383695378.344334</v>
      </c>
      <c r="O55" s="261" cm="1">
        <f t="array" ref="O55">SUM(C55:N55)</f>
        <v>33727422650.184166</v>
      </c>
      <c r="P55" s="224"/>
      <c r="Q55" s="126"/>
      <c r="R55" s="126"/>
      <c r="S55" s="126"/>
      <c r="T55" s="126"/>
      <c r="U55" s="126"/>
      <c r="V55" s="126"/>
      <c r="W55" s="126"/>
      <c r="X55" s="126"/>
      <c r="Y55" s="126"/>
      <c r="Z55" s="126"/>
      <c r="AA55" s="126"/>
      <c r="AB55" s="126"/>
      <c r="AC55" s="126"/>
    </row>
    <row r="56" spans="1:29" ht="16.5" customHeight="1">
      <c r="A56" s="264">
        <v>2.1</v>
      </c>
      <c r="B56" s="265" t="s">
        <v>870</v>
      </c>
      <c r="C56" s="266" cm="1">
        <f t="array" ref="C56">C57+C100</f>
        <v>263197218.92000002</v>
      </c>
      <c r="D56" s="266" cm="1">
        <f t="array" ref="D56">D57+D100</f>
        <v>879974075.63</v>
      </c>
      <c r="E56" s="266" cm="1">
        <f t="array" ref="E56">E57+E100</f>
        <v>1523084841.05</v>
      </c>
      <c r="F56" s="266" cm="1">
        <f t="array" ref="F56">F57+F100</f>
        <v>1047384466.74</v>
      </c>
      <c r="G56" s="266" cm="1">
        <f t="array" ref="G56">G57+G100</f>
        <v>2102948360.9749999</v>
      </c>
      <c r="H56" s="266" cm="1">
        <f t="array" ref="H56">H57+H100</f>
        <v>1864516107.7249999</v>
      </c>
      <c r="I56" s="266" cm="1">
        <f t="array" ref="I56">I57+I100</f>
        <v>1897121040.6624999</v>
      </c>
      <c r="J56" s="266" cm="1">
        <f t="array" ref="J56">J57+J100</f>
        <v>1873029946.8343749</v>
      </c>
      <c r="K56" s="266" cm="1">
        <f t="array" ref="K56">K57+K100</f>
        <v>1875223638.0492187</v>
      </c>
      <c r="L56" s="266" cm="1">
        <f t="array" ref="L56">L57+L100</f>
        <v>1877472683.3177733</v>
      </c>
      <c r="M56" s="266" cm="1">
        <f t="array" ref="M56">M57+M100</f>
        <v>1880711827.2159667</v>
      </c>
      <c r="N56" s="266" cm="1">
        <f t="array" ref="N56">N57+N100</f>
        <v>2035579723.8543334</v>
      </c>
      <c r="O56" s="261" cm="1">
        <f t="array" ref="O56">SUM(C56:N56)</f>
        <v>19120243930.974171</v>
      </c>
      <c r="P56" s="224"/>
      <c r="Q56" s="126"/>
      <c r="R56" s="126"/>
      <c r="S56" s="126"/>
      <c r="T56" s="126"/>
      <c r="U56" s="126"/>
      <c r="V56" s="126"/>
      <c r="W56" s="126"/>
      <c r="X56" s="126"/>
      <c r="Y56" s="126"/>
      <c r="Z56" s="126"/>
      <c r="AA56" s="126"/>
      <c r="AB56" s="126"/>
      <c r="AC56" s="126"/>
    </row>
    <row r="57" spans="1:29" ht="15" customHeight="1">
      <c r="A57" s="267" t="s">
        <v>871</v>
      </c>
      <c r="B57" s="267" t="s">
        <v>872</v>
      </c>
      <c r="C57" s="268" cm="1">
        <f t="array" ref="C57">SUM(C58:C99)</f>
        <v>149102165</v>
      </c>
      <c r="D57" s="268" cm="1">
        <f t="array" ref="D57">SUM(D58:D99)</f>
        <v>22617687</v>
      </c>
      <c r="E57" s="268" cm="1">
        <f t="array" ref="E57">SUM(E58:E99)</f>
        <v>289809727</v>
      </c>
      <c r="F57" s="268" cm="1">
        <f t="array" ref="F57">SUM(F58:F99)</f>
        <v>154085493</v>
      </c>
      <c r="G57" s="268" cm="1">
        <f t="array" ref="G57">SUM(G58:G99)</f>
        <v>153903768</v>
      </c>
      <c r="H57" s="268" cm="1">
        <f t="array" ref="H57">SUM(H58:H99)</f>
        <v>155104168.75</v>
      </c>
      <c r="I57" s="268" cm="1">
        <f t="array" ref="I57">SUM(I58:I99)</f>
        <v>188225789.1875</v>
      </c>
      <c r="J57" s="268" cm="1">
        <f t="array" ref="J57">SUM(J58:J99)</f>
        <v>162829804.734375</v>
      </c>
      <c r="K57" s="268" cm="1">
        <f t="array" ref="K57">SUM(K58:K99)</f>
        <v>165015882.66796875</v>
      </c>
      <c r="L57" s="268" cm="1">
        <f t="array" ref="L57">SUM(L58:L99)</f>
        <v>167793911.33496094</v>
      </c>
      <c r="M57" s="268" cm="1">
        <f t="array" ref="M57">SUM(M58:M99)</f>
        <v>170966346.98120117</v>
      </c>
      <c r="N57" s="268" cm="1">
        <f t="array" ref="N57">SUM(N58:N99)</f>
        <v>166651486.42962646</v>
      </c>
      <c r="O57" s="269" cm="1">
        <f t="array" ref="O57">SUM(C57:N57)</f>
        <v>1946106230.0856323</v>
      </c>
      <c r="P57" s="224"/>
      <c r="Q57" s="126"/>
      <c r="R57" s="126"/>
      <c r="S57" s="126"/>
      <c r="T57" s="126"/>
      <c r="U57" s="126"/>
      <c r="V57" s="126"/>
      <c r="W57" s="126"/>
      <c r="X57" s="126"/>
      <c r="Y57" s="126"/>
      <c r="Z57" s="126"/>
      <c r="AA57" s="126"/>
      <c r="AB57" s="126"/>
      <c r="AC57" s="126"/>
    </row>
    <row r="58" spans="1:29" ht="16.5" customHeight="1">
      <c r="A58" s="244" t="s">
        <v>873</v>
      </c>
      <c r="B58" s="244" t="s">
        <v>874</v>
      </c>
      <c r="C58" s="261">
        <v>90870701</v>
      </c>
      <c r="D58" s="261">
        <v>0</v>
      </c>
      <c r="E58" s="261">
        <v>182032633</v>
      </c>
      <c r="F58" s="261">
        <v>89560467</v>
      </c>
      <c r="G58" s="261" cm="1">
        <f t="array" ref="G58">AVERAGE(C58:F58)</f>
        <v>90615950.25</v>
      </c>
      <c r="H58" s="261" cm="1">
        <f t="array" ref="H58">AVERAGE(D58:G58)</f>
        <v>90552262.5625</v>
      </c>
      <c r="I58" s="261" cm="1">
        <f t="array" ref="I58">AVERAGE(E58:H58)</f>
        <v>113190328.203125</v>
      </c>
      <c r="J58" s="261" cm="1">
        <f t="array" ref="J58">AVERAGE(F58:I58)</f>
        <v>95979752.00390625</v>
      </c>
      <c r="K58" s="261" cm="1">
        <f t="array" ref="K58">AVERAGE(G58:J58)</f>
        <v>97584573.254882813</v>
      </c>
      <c r="L58" s="261" cm="1">
        <f t="array" ref="L58">AVERAGE(H58:K58)</f>
        <v>99326729.006103516</v>
      </c>
      <c r="M58" s="261" cm="1">
        <f t="array" ref="M58">AVERAGE(I58:L58)</f>
        <v>101520345.61700439</v>
      </c>
      <c r="N58" s="261" cm="1">
        <f t="array" ref="N58">AVERAGE(J58:M58)</f>
        <v>98602849.970474243</v>
      </c>
      <c r="O58" s="261" cm="1">
        <f t="array" ref="O58">SUM(C58:N58)</f>
        <v>1149836591.8679962</v>
      </c>
      <c r="P58" s="224"/>
      <c r="Q58" s="126"/>
      <c r="R58" s="126"/>
      <c r="S58" s="126"/>
      <c r="T58" s="126"/>
      <c r="U58" s="126"/>
      <c r="V58" s="126"/>
      <c r="W58" s="126"/>
      <c r="X58" s="126"/>
      <c r="Y58" s="126"/>
      <c r="Z58" s="126"/>
      <c r="AA58" s="126"/>
      <c r="AB58" s="126"/>
      <c r="AC58" s="126"/>
    </row>
    <row r="59" spans="1:29" ht="16.5" customHeight="1">
      <c r="A59" s="244" t="s">
        <v>875</v>
      </c>
      <c r="B59" s="244" t="s">
        <v>876</v>
      </c>
      <c r="C59" s="261">
        <v>11110000</v>
      </c>
      <c r="D59" s="261">
        <v>0</v>
      </c>
      <c r="E59" s="261">
        <v>21950466</v>
      </c>
      <c r="F59" s="261">
        <v>12534000</v>
      </c>
      <c r="G59" s="261" cm="1">
        <f t="array" ref="G59">AVERAGE(C59:F59)</f>
        <v>11398616.5</v>
      </c>
      <c r="H59" s="261" cm="1">
        <f t="array" ref="H59">AVERAGE(D59:G59)</f>
        <v>11470770.625</v>
      </c>
      <c r="I59" s="261" cm="1">
        <f t="array" ref="I59">AVERAGE(E59:H59)</f>
        <v>14338463.28125</v>
      </c>
      <c r="J59" s="261" cm="1">
        <f t="array" ref="J59">AVERAGE(F59:I59)</f>
        <v>12435462.6015625</v>
      </c>
      <c r="K59" s="261" cm="1">
        <f t="array" ref="K59">AVERAGE(G59:J59)</f>
        <v>12410828.251953125</v>
      </c>
      <c r="L59" s="261" cm="1">
        <f t="array" ref="L59">AVERAGE(H59:K59)</f>
        <v>12663881.189941406</v>
      </c>
      <c r="M59" s="261" cm="1">
        <f t="array" ref="M59">AVERAGE(I59:L59)</f>
        <v>12962158.831176758</v>
      </c>
      <c r="N59" s="261" cm="1">
        <f t="array" ref="N59">AVERAGE(J59:M59)</f>
        <v>12618082.718658447</v>
      </c>
      <c r="O59" s="261" cm="1">
        <f t="array" ref="O59">SUM(C59:N59)</f>
        <v>145892729.99954224</v>
      </c>
      <c r="P59" s="224"/>
      <c r="Q59" s="126"/>
      <c r="R59" s="126"/>
      <c r="S59" s="126"/>
      <c r="T59" s="126"/>
      <c r="U59" s="126"/>
      <c r="V59" s="126"/>
      <c r="W59" s="126"/>
      <c r="X59" s="126"/>
      <c r="Y59" s="126"/>
      <c r="Z59" s="126"/>
      <c r="AA59" s="126"/>
      <c r="AB59" s="126"/>
      <c r="AC59" s="126"/>
    </row>
    <row r="60" spans="1:29" ht="16.5" customHeight="1">
      <c r="A60" s="244" t="s">
        <v>877</v>
      </c>
      <c r="B60" s="244" t="s">
        <v>878</v>
      </c>
      <c r="C60" s="261">
        <v>901867</v>
      </c>
      <c r="D60" s="261">
        <v>0</v>
      </c>
      <c r="E60" s="261">
        <v>0</v>
      </c>
      <c r="F60" s="261">
        <v>0</v>
      </c>
      <c r="G60" s="261" cm="1">
        <f t="array" ref="G60">AVERAGE(C60:F60)</f>
        <v>225466.75</v>
      </c>
      <c r="H60" s="261" cm="1">
        <f t="array" ref="H60">AVERAGE(D60:G60)</f>
        <v>56366.6875</v>
      </c>
      <c r="I60" s="261" cm="1">
        <f t="array" ref="I60">AVERAGE(E60:H60)</f>
        <v>70458.359375</v>
      </c>
      <c r="J60" s="261" cm="1">
        <f t="array" ref="J60">AVERAGE(F60:I60)</f>
        <v>88072.94921875</v>
      </c>
      <c r="K60" s="261" cm="1">
        <f t="array" ref="K60">AVERAGE(G60:J60)</f>
        <v>110091.1865234375</v>
      </c>
      <c r="L60" s="261" cm="1">
        <f t="array" ref="L60">AVERAGE(H60:K60)</f>
        <v>81247.295654296875</v>
      </c>
      <c r="M60" s="261" cm="1">
        <f t="array" ref="M60">AVERAGE(I60:L60)</f>
        <v>87467.447692871094</v>
      </c>
      <c r="N60" s="261" cm="1">
        <f t="array" ref="N60">AVERAGE(J60:M60)</f>
        <v>91719.719772338867</v>
      </c>
      <c r="O60" s="261" cm="1">
        <f t="array" ref="O60">SUM(C60:N60)</f>
        <v>1712757.3957366943</v>
      </c>
      <c r="P60" s="224"/>
      <c r="Q60" s="126"/>
      <c r="R60" s="126"/>
      <c r="S60" s="126"/>
      <c r="T60" s="126"/>
      <c r="U60" s="126"/>
      <c r="V60" s="126"/>
      <c r="W60" s="126"/>
      <c r="X60" s="126"/>
      <c r="Y60" s="126"/>
      <c r="Z60" s="126"/>
      <c r="AA60" s="126"/>
      <c r="AB60" s="126"/>
      <c r="AC60" s="126"/>
    </row>
    <row r="61" spans="1:29" ht="16.5" customHeight="1">
      <c r="A61" s="244" t="s">
        <v>879</v>
      </c>
      <c r="B61" s="244" t="s">
        <v>880</v>
      </c>
      <c r="C61" s="261">
        <v>2743000</v>
      </c>
      <c r="D61" s="261">
        <v>0</v>
      </c>
      <c r="E61" s="261">
        <v>6824164</v>
      </c>
      <c r="F61" s="261">
        <v>2872883</v>
      </c>
      <c r="G61" s="261" cm="1">
        <f t="array" ref="G61">AVERAGE(C61:F61)</f>
        <v>3110011.75</v>
      </c>
      <c r="H61" s="261" cm="1">
        <f t="array" ref="H61">AVERAGE(D61:G61)</f>
        <v>3201764.6875</v>
      </c>
      <c r="I61" s="261" cm="1">
        <f t="array" ref="I61">AVERAGE(E61:H61)</f>
        <v>4002205.859375</v>
      </c>
      <c r="J61" s="261" cm="1">
        <f t="array" ref="J61">AVERAGE(F61:I61)</f>
        <v>3296716.32421875</v>
      </c>
      <c r="K61" s="261" cm="1">
        <f t="array" ref="K61">AVERAGE(G61:J61)</f>
        <v>3402674.6552734375</v>
      </c>
      <c r="L61" s="261" cm="1">
        <f t="array" ref="L61">AVERAGE(H61:K61)</f>
        <v>3475840.3815917969</v>
      </c>
      <c r="M61" s="261" cm="1">
        <f t="array" ref="M61">AVERAGE(I61:L61)</f>
        <v>3544359.3051147461</v>
      </c>
      <c r="N61" s="261" cm="1">
        <f t="array" ref="N61">AVERAGE(J61:M61)</f>
        <v>3429897.6665496826</v>
      </c>
      <c r="O61" s="261" cm="1">
        <f t="array" ref="O61">SUM(C61:N61)</f>
        <v>39903517.629623413</v>
      </c>
      <c r="P61" s="224"/>
      <c r="Q61" s="126"/>
      <c r="R61" s="126"/>
      <c r="S61" s="126"/>
      <c r="T61" s="126"/>
      <c r="U61" s="126"/>
      <c r="V61" s="126"/>
      <c r="W61" s="126"/>
      <c r="X61" s="126"/>
      <c r="Y61" s="126"/>
      <c r="Z61" s="126"/>
      <c r="AA61" s="126"/>
      <c r="AB61" s="126"/>
      <c r="AC61" s="126"/>
    </row>
    <row r="62" spans="1:29" ht="16.5" customHeight="1">
      <c r="A62" s="244" t="s">
        <v>881</v>
      </c>
      <c r="B62" s="244" t="s">
        <v>882</v>
      </c>
      <c r="C62" s="261">
        <v>4040597</v>
      </c>
      <c r="D62" s="261">
        <v>0</v>
      </c>
      <c r="E62" s="261">
        <v>6602555</v>
      </c>
      <c r="F62" s="261">
        <v>0</v>
      </c>
      <c r="G62" s="261" cm="1">
        <f t="array" ref="G62">AVERAGE(C62:F62)</f>
        <v>2660788</v>
      </c>
      <c r="H62" s="261" cm="1">
        <f t="array" ref="H62">AVERAGE(D62:G62)</f>
        <v>2315835.75</v>
      </c>
      <c r="I62" s="261" cm="1">
        <f t="array" ref="I62">AVERAGE(E62:H62)</f>
        <v>2894794.6875</v>
      </c>
      <c r="J62" s="261" cm="1">
        <f t="array" ref="J62">AVERAGE(F62:I62)</f>
        <v>1967854.609375</v>
      </c>
      <c r="K62" s="261" cm="1">
        <f t="array" ref="K62">AVERAGE(G62:J62)</f>
        <v>2459818.26171875</v>
      </c>
      <c r="L62" s="261" cm="1">
        <f t="array" ref="L62">AVERAGE(H62:K62)</f>
        <v>2409575.8271484375</v>
      </c>
      <c r="M62" s="261" cm="1">
        <f t="array" ref="M62">AVERAGE(I62:L62)</f>
        <v>2433010.8464355469</v>
      </c>
      <c r="N62" s="261" cm="1">
        <f t="array" ref="N62">AVERAGE(J62:M62)</f>
        <v>2317564.8861694336</v>
      </c>
      <c r="O62" s="261" cm="1">
        <f t="array" ref="O62">SUM(C62:N62)</f>
        <v>30102394.868347168</v>
      </c>
      <c r="P62" s="224"/>
      <c r="Q62" s="126"/>
      <c r="R62" s="126"/>
      <c r="S62" s="126"/>
      <c r="T62" s="126"/>
      <c r="U62" s="126"/>
      <c r="V62" s="126"/>
      <c r="W62" s="126"/>
      <c r="X62" s="126"/>
      <c r="Y62" s="126"/>
      <c r="Z62" s="126"/>
      <c r="AA62" s="126"/>
      <c r="AB62" s="126"/>
      <c r="AC62" s="126"/>
    </row>
    <row r="63" spans="1:29" ht="16.5" customHeight="1">
      <c r="A63" s="244" t="s">
        <v>883</v>
      </c>
      <c r="B63" s="244" t="s">
        <v>884</v>
      </c>
      <c r="C63" s="261">
        <v>1000000</v>
      </c>
      <c r="D63" s="261">
        <v>0</v>
      </c>
      <c r="E63" s="261">
        <v>2000000</v>
      </c>
      <c r="F63" s="261">
        <v>1000000</v>
      </c>
      <c r="G63" s="261" cm="1">
        <f t="array" ref="G63">AVERAGE(C63:F63)</f>
        <v>1000000</v>
      </c>
      <c r="H63" s="261" cm="1">
        <f t="array" ref="H63">AVERAGE(D63:G63)</f>
        <v>1000000</v>
      </c>
      <c r="I63" s="261" cm="1">
        <f t="array" ref="I63">AVERAGE(E63:H63)</f>
        <v>1250000</v>
      </c>
      <c r="J63" s="261" cm="1">
        <f t="array" ref="J63">AVERAGE(F63:I63)</f>
        <v>1062500</v>
      </c>
      <c r="K63" s="261" cm="1">
        <f t="array" ref="K63">AVERAGE(G63:J63)</f>
        <v>1078125</v>
      </c>
      <c r="L63" s="261" cm="1">
        <f t="array" ref="L63">AVERAGE(H63:K63)</f>
        <v>1097656.25</v>
      </c>
      <c r="M63" s="261" cm="1">
        <f t="array" ref="M63">AVERAGE(I63:L63)</f>
        <v>1122070.3125</v>
      </c>
      <c r="N63" s="261" cm="1">
        <f t="array" ref="N63">AVERAGE(J63:M63)</f>
        <v>1090087.890625</v>
      </c>
      <c r="O63" s="261" cm="1">
        <f t="array" ref="O63">SUM(C63:N63)</f>
        <v>12700439.453125</v>
      </c>
      <c r="P63" s="224"/>
      <c r="Q63" s="126"/>
      <c r="R63" s="126"/>
      <c r="S63" s="126"/>
      <c r="T63" s="126"/>
      <c r="U63" s="126"/>
      <c r="V63" s="126"/>
      <c r="W63" s="126"/>
      <c r="X63" s="126"/>
      <c r="Y63" s="126"/>
      <c r="Z63" s="126"/>
      <c r="AA63" s="126"/>
      <c r="AB63" s="126"/>
      <c r="AC63" s="126"/>
    </row>
    <row r="64" spans="1:29" ht="16.5" customHeight="1">
      <c r="A64" s="244" t="s">
        <v>885</v>
      </c>
      <c r="B64" s="244" t="s">
        <v>886</v>
      </c>
      <c r="C64" s="261">
        <v>3513331</v>
      </c>
      <c r="D64" s="261">
        <v>0</v>
      </c>
      <c r="E64" s="261">
        <v>6753331</v>
      </c>
      <c r="F64" s="261">
        <v>3446666</v>
      </c>
      <c r="G64" s="261" cm="1">
        <f t="array" ref="G64">AVERAGE(C64:F64)</f>
        <v>3428332</v>
      </c>
      <c r="H64" s="261" cm="1">
        <f t="array" ref="H64">AVERAGE(D64:G64)</f>
        <v>3407082.25</v>
      </c>
      <c r="I64" s="261" cm="1">
        <f t="array" ref="I64">AVERAGE(E64:H64)</f>
        <v>4258852.8125</v>
      </c>
      <c r="J64" s="261" cm="1">
        <f t="array" ref="J64">AVERAGE(F64:I64)</f>
        <v>3635233.265625</v>
      </c>
      <c r="K64" s="261" cm="1">
        <f t="array" ref="K64">AVERAGE(G64:J64)</f>
        <v>3682375.08203125</v>
      </c>
      <c r="L64" s="261" cm="1">
        <f t="array" ref="L64">AVERAGE(H64:K64)</f>
        <v>3745885.8525390625</v>
      </c>
      <c r="M64" s="261" cm="1">
        <f t="array" ref="M64">AVERAGE(I64:L64)</f>
        <v>3830586.7531738281</v>
      </c>
      <c r="N64" s="261" cm="1">
        <f t="array" ref="N64">AVERAGE(J64:M64)</f>
        <v>3723520.2383422852</v>
      </c>
      <c r="O64" s="261" cm="1">
        <f t="array" ref="O64">SUM(C64:N64)</f>
        <v>43425196.254211426</v>
      </c>
      <c r="P64" s="224"/>
      <c r="Q64" s="126"/>
      <c r="R64" s="126"/>
      <c r="S64" s="126"/>
      <c r="T64" s="126"/>
      <c r="U64" s="126"/>
      <c r="V64" s="126"/>
      <c r="W64" s="126"/>
      <c r="X64" s="126"/>
      <c r="Y64" s="126"/>
      <c r="Z64" s="126"/>
      <c r="AA64" s="126"/>
      <c r="AB64" s="126"/>
      <c r="AC64" s="126"/>
    </row>
    <row r="65" spans="1:29" ht="16.5" customHeight="1">
      <c r="A65" s="244" t="s">
        <v>887</v>
      </c>
      <c r="B65" s="244" t="s">
        <v>888</v>
      </c>
      <c r="C65" s="261">
        <v>400000</v>
      </c>
      <c r="D65" s="261">
        <v>0</v>
      </c>
      <c r="E65" s="261">
        <v>973333</v>
      </c>
      <c r="F65" s="261">
        <v>600000</v>
      </c>
      <c r="G65" s="261" cm="1">
        <f t="array" ref="G65">AVERAGE(C65:F65)</f>
        <v>493333.25</v>
      </c>
      <c r="H65" s="261" cm="1">
        <f t="array" ref="H65">AVERAGE(D65:G65)</f>
        <v>516666.5625</v>
      </c>
      <c r="I65" s="261" cm="1">
        <f t="array" ref="I65">AVERAGE(E65:H65)</f>
        <v>645833.203125</v>
      </c>
      <c r="J65" s="261" cm="1">
        <f t="array" ref="J65">AVERAGE(F65:I65)</f>
        <v>563958.25390625</v>
      </c>
      <c r="K65" s="261" cm="1">
        <f t="array" ref="K65">AVERAGE(G65:J65)</f>
        <v>554947.8173828125</v>
      </c>
      <c r="L65" s="261" cm="1">
        <f t="array" ref="L65">AVERAGE(H65:K65)</f>
        <v>570351.45922851563</v>
      </c>
      <c r="M65" s="261" cm="1">
        <f t="array" ref="M65">AVERAGE(I65:L65)</f>
        <v>583772.68341064453</v>
      </c>
      <c r="N65" s="261" cm="1">
        <f t="array" ref="N65">AVERAGE(J65:M65)</f>
        <v>568257.55348205566</v>
      </c>
      <c r="O65" s="261" cm="1">
        <f t="array" ref="O65">SUM(C65:N65)</f>
        <v>6470453.7830352783</v>
      </c>
      <c r="P65" s="224"/>
      <c r="Q65" s="126"/>
      <c r="R65" s="126"/>
      <c r="S65" s="126"/>
      <c r="T65" s="126"/>
      <c r="U65" s="126"/>
      <c r="V65" s="126"/>
      <c r="W65" s="126"/>
      <c r="X65" s="126"/>
      <c r="Y65" s="126"/>
      <c r="Z65" s="126"/>
      <c r="AA65" s="126"/>
      <c r="AB65" s="126"/>
      <c r="AC65" s="126"/>
    </row>
    <row r="66" spans="1:29" ht="16.5" customHeight="1">
      <c r="A66" s="244" t="s">
        <v>889</v>
      </c>
      <c r="B66" s="244" t="s">
        <v>890</v>
      </c>
      <c r="C66" s="261">
        <v>126666</v>
      </c>
      <c r="D66" s="261">
        <v>0</v>
      </c>
      <c r="E66" s="261">
        <v>0</v>
      </c>
      <c r="F66" s="261">
        <v>0</v>
      </c>
      <c r="G66" s="261" cm="1">
        <f t="array" ref="G66">AVERAGE(C66:F66)</f>
        <v>31666.5</v>
      </c>
      <c r="H66" s="261" cm="1">
        <f t="array" ref="H66">AVERAGE(D66:G66)</f>
        <v>7916.625</v>
      </c>
      <c r="I66" s="261" cm="1">
        <f t="array" ref="I66">AVERAGE(E66:H66)</f>
        <v>9895.78125</v>
      </c>
      <c r="J66" s="261" cm="1">
        <f t="array" ref="J66">AVERAGE(F66:I66)</f>
        <v>12369.7265625</v>
      </c>
      <c r="K66" s="261" cm="1">
        <f t="array" ref="K66">AVERAGE(G66:J66)</f>
        <v>15462.158203125</v>
      </c>
      <c r="L66" s="261" cm="1">
        <f t="array" ref="L66">AVERAGE(H66:K66)</f>
        <v>11411.07275390625</v>
      </c>
      <c r="M66" s="261" cm="1">
        <f t="array" ref="M66">AVERAGE(I66:L66)</f>
        <v>12284.684692382813</v>
      </c>
      <c r="N66" s="261" cm="1">
        <f t="array" ref="N66">AVERAGE(J66:M66)</f>
        <v>12881.910552978516</v>
      </c>
      <c r="O66" s="261" cm="1">
        <f t="array" ref="O66">SUM(C66:N66)</f>
        <v>240554.45901489258</v>
      </c>
      <c r="P66" s="224"/>
      <c r="Q66" s="126"/>
      <c r="R66" s="126"/>
      <c r="S66" s="126"/>
      <c r="T66" s="126"/>
      <c r="U66" s="126"/>
      <c r="V66" s="126"/>
      <c r="W66" s="126"/>
      <c r="X66" s="126"/>
      <c r="Y66" s="126"/>
      <c r="Z66" s="126"/>
      <c r="AA66" s="126"/>
      <c r="AB66" s="126"/>
      <c r="AC66" s="126"/>
    </row>
    <row r="67" spans="1:29" ht="16.5" customHeight="1">
      <c r="A67" s="244" t="s">
        <v>891</v>
      </c>
      <c r="B67" s="244" t="s">
        <v>892</v>
      </c>
      <c r="C67" s="261">
        <v>0</v>
      </c>
      <c r="D67" s="261">
        <v>0</v>
      </c>
      <c r="E67" s="261">
        <v>1011290</v>
      </c>
      <c r="F67" s="261">
        <v>0</v>
      </c>
      <c r="G67" s="261" cm="1">
        <f t="array" ref="G67">AVERAGE(C67:F67)</f>
        <v>252822.5</v>
      </c>
      <c r="H67" s="261" cm="1">
        <f t="array" ref="H67">AVERAGE(D67:G67)</f>
        <v>316028.125</v>
      </c>
      <c r="I67" s="261" cm="1">
        <f t="array" ref="I67">AVERAGE(E67:H67)</f>
        <v>395035.15625</v>
      </c>
      <c r="J67" s="261" cm="1">
        <f t="array" ref="J67">AVERAGE(F67:I67)</f>
        <v>240971.4453125</v>
      </c>
      <c r="K67" s="261" cm="1">
        <f t="array" ref="K67">AVERAGE(G67:J67)</f>
        <v>301214.306640625</v>
      </c>
      <c r="L67" s="261" cm="1">
        <f t="array" ref="L67">AVERAGE(H67:K67)</f>
        <v>313312.25830078125</v>
      </c>
      <c r="M67" s="261" cm="1">
        <f t="array" ref="M67">AVERAGE(I67:L67)</f>
        <v>312633.29162597656</v>
      </c>
      <c r="N67" s="261" cm="1">
        <f t="array" ref="N67">AVERAGE(J67:M67)</f>
        <v>292032.8254699707</v>
      </c>
      <c r="O67" s="261" cm="1">
        <f t="array" ref="O67">SUM(C67:N67)</f>
        <v>3435339.9085998535</v>
      </c>
      <c r="P67" s="224"/>
      <c r="Q67" s="126"/>
      <c r="R67" s="126"/>
      <c r="S67" s="126"/>
      <c r="T67" s="126"/>
      <c r="U67" s="126"/>
      <c r="V67" s="126"/>
      <c r="W67" s="126"/>
      <c r="X67" s="126"/>
      <c r="Y67" s="126"/>
      <c r="Z67" s="126"/>
      <c r="AA67" s="126"/>
      <c r="AB67" s="126"/>
      <c r="AC67" s="126"/>
    </row>
    <row r="68" spans="1:29" ht="16.5" customHeight="1">
      <c r="A68" s="244" t="s">
        <v>893</v>
      </c>
      <c r="B68" s="244" t="s">
        <v>894</v>
      </c>
      <c r="C68" s="261">
        <v>0</v>
      </c>
      <c r="D68" s="261">
        <v>0</v>
      </c>
      <c r="E68" s="261">
        <v>0</v>
      </c>
      <c r="F68" s="261">
        <v>0</v>
      </c>
      <c r="G68" s="261" cm="1">
        <f t="array" ref="G68">AVERAGE(C68:F68)</f>
        <v>0</v>
      </c>
      <c r="H68" s="261" cm="1">
        <f t="array" ref="H68">AVERAGE(D68:G68)</f>
        <v>0</v>
      </c>
      <c r="I68" s="261" cm="1">
        <f t="array" ref="I68">AVERAGE(E68:H68)</f>
        <v>0</v>
      </c>
      <c r="J68" s="261" cm="1">
        <f t="array" ref="J68">AVERAGE(F68:I68)</f>
        <v>0</v>
      </c>
      <c r="K68" s="261" cm="1">
        <f t="array" ref="K68">AVERAGE(G68:J68)</f>
        <v>0</v>
      </c>
      <c r="L68" s="261" cm="1">
        <f t="array" ref="L68">AVERAGE(H68:K68)</f>
        <v>0</v>
      </c>
      <c r="M68" s="261" cm="1">
        <f t="array" ref="M68">AVERAGE(I68:L68)</f>
        <v>0</v>
      </c>
      <c r="N68" s="261" cm="1">
        <f t="array" ref="N68">AVERAGE(J68:M68)</f>
        <v>0</v>
      </c>
      <c r="O68" s="261" cm="1">
        <f t="array" ref="O68">SUM(C68:N68)</f>
        <v>0</v>
      </c>
      <c r="P68" s="224"/>
      <c r="Q68" s="126"/>
      <c r="R68" s="126"/>
      <c r="S68" s="126"/>
      <c r="T68" s="126"/>
      <c r="U68" s="126"/>
      <c r="V68" s="126"/>
      <c r="W68" s="126"/>
      <c r="X68" s="126"/>
      <c r="Y68" s="126"/>
      <c r="Z68" s="126"/>
      <c r="AA68" s="126"/>
      <c r="AB68" s="126"/>
      <c r="AC68" s="126"/>
    </row>
    <row r="69" spans="1:29" ht="16.5" customHeight="1">
      <c r="A69" s="244" t="s">
        <v>895</v>
      </c>
      <c r="B69" s="244" t="s">
        <v>896</v>
      </c>
      <c r="C69" s="261">
        <v>75156</v>
      </c>
      <c r="D69" s="261">
        <v>0</v>
      </c>
      <c r="E69" s="261">
        <v>0</v>
      </c>
      <c r="F69" s="261">
        <v>0</v>
      </c>
      <c r="G69" s="261" cm="1">
        <f t="array" ref="G69">AVERAGE(C69:F69)</f>
        <v>18789</v>
      </c>
      <c r="H69" s="261" cm="1">
        <f t="array" ref="H69">AVERAGE(D69:G69)</f>
        <v>4697.25</v>
      </c>
      <c r="I69" s="261" cm="1">
        <f t="array" ref="I69">AVERAGE(E69:H69)</f>
        <v>5871.5625</v>
      </c>
      <c r="J69" s="261" cm="1">
        <f t="array" ref="J69">AVERAGE(F69:I69)</f>
        <v>7339.453125</v>
      </c>
      <c r="K69" s="261" cm="1">
        <f t="array" ref="K69">AVERAGE(G69:J69)</f>
        <v>9174.31640625</v>
      </c>
      <c r="L69" s="261" cm="1">
        <f t="array" ref="L69">AVERAGE(H69:K69)</f>
        <v>6770.6455078125</v>
      </c>
      <c r="M69" s="261" cm="1">
        <f t="array" ref="M69">AVERAGE(I69:L69)</f>
        <v>7288.994384765625</v>
      </c>
      <c r="N69" s="261" cm="1">
        <f t="array" ref="N69">AVERAGE(J69:M69)</f>
        <v>7643.3523559570313</v>
      </c>
      <c r="O69" s="261" cm="1">
        <f t="array" ref="O69">SUM(C69:N69)</f>
        <v>142730.57427978516</v>
      </c>
      <c r="P69" s="224"/>
      <c r="Q69" s="126"/>
      <c r="R69" s="126"/>
      <c r="S69" s="126"/>
      <c r="T69" s="126"/>
      <c r="U69" s="126"/>
      <c r="V69" s="126"/>
      <c r="W69" s="126"/>
      <c r="X69" s="126"/>
      <c r="Y69" s="126"/>
      <c r="Z69" s="126"/>
      <c r="AA69" s="126"/>
      <c r="AB69" s="126"/>
      <c r="AC69" s="126"/>
    </row>
    <row r="70" spans="1:29" ht="16.5" customHeight="1">
      <c r="A70" s="244" t="s">
        <v>897</v>
      </c>
      <c r="B70" s="244" t="s">
        <v>898</v>
      </c>
      <c r="C70" s="261">
        <v>0</v>
      </c>
      <c r="D70" s="261">
        <v>0</v>
      </c>
      <c r="E70" s="261">
        <v>505645</v>
      </c>
      <c r="F70" s="261">
        <v>0</v>
      </c>
      <c r="G70" s="261" cm="1">
        <f t="array" ref="G70">AVERAGE(C70:F70)</f>
        <v>126411.25</v>
      </c>
      <c r="H70" s="261" cm="1">
        <f t="array" ref="H70">AVERAGE(D70:G70)</f>
        <v>158014.0625</v>
      </c>
      <c r="I70" s="261" cm="1">
        <f t="array" ref="I70">AVERAGE(E70:H70)</f>
        <v>197517.578125</v>
      </c>
      <c r="J70" s="261" cm="1">
        <f t="array" ref="J70">AVERAGE(F70:I70)</f>
        <v>120485.72265625</v>
      </c>
      <c r="K70" s="261" cm="1">
        <f t="array" ref="K70">AVERAGE(G70:J70)</f>
        <v>150607.1533203125</v>
      </c>
      <c r="L70" s="261" cm="1">
        <f t="array" ref="L70">AVERAGE(H70:K70)</f>
        <v>156656.12915039063</v>
      </c>
      <c r="M70" s="261" cm="1">
        <f t="array" ref="M70">AVERAGE(I70:L70)</f>
        <v>156316.64581298828</v>
      </c>
      <c r="N70" s="261" cm="1">
        <f t="array" ref="N70">AVERAGE(J70:M70)</f>
        <v>146016.41273498535</v>
      </c>
      <c r="O70" s="261" cm="1">
        <f t="array" ref="O70">SUM(C70:N70)</f>
        <v>1717669.9542999268</v>
      </c>
      <c r="P70" s="224"/>
      <c r="Q70" s="126"/>
      <c r="R70" s="126"/>
      <c r="S70" s="126"/>
      <c r="T70" s="126"/>
      <c r="U70" s="126"/>
      <c r="V70" s="126"/>
      <c r="W70" s="126"/>
      <c r="X70" s="126"/>
      <c r="Y70" s="126"/>
      <c r="Z70" s="126"/>
      <c r="AA70" s="126"/>
      <c r="AB70" s="126"/>
      <c r="AC70" s="126"/>
    </row>
    <row r="71" spans="1:29" ht="16.5" customHeight="1">
      <c r="A71" s="244" t="s">
        <v>899</v>
      </c>
      <c r="B71" s="244" t="s">
        <v>900</v>
      </c>
      <c r="C71" s="261">
        <v>0</v>
      </c>
      <c r="D71" s="261">
        <v>0</v>
      </c>
      <c r="E71" s="261">
        <v>0</v>
      </c>
      <c r="F71" s="261">
        <v>0</v>
      </c>
      <c r="G71" s="261" cm="1">
        <f t="array" ref="G71">AVERAGE(C71:F71)</f>
        <v>0</v>
      </c>
      <c r="H71" s="261" cm="1">
        <f t="array" ref="H71">AVERAGE(D71:G71)</f>
        <v>0</v>
      </c>
      <c r="I71" s="261" cm="1">
        <f t="array" ref="I71">AVERAGE(E71:H71)</f>
        <v>0</v>
      </c>
      <c r="J71" s="261" cm="1">
        <f t="array" ref="J71">AVERAGE(F71:I71)</f>
        <v>0</v>
      </c>
      <c r="K71" s="261" cm="1">
        <f t="array" ref="K71">AVERAGE(G71:J71)</f>
        <v>0</v>
      </c>
      <c r="L71" s="261" cm="1">
        <f t="array" ref="L71">AVERAGE(H71:K71)</f>
        <v>0</v>
      </c>
      <c r="M71" s="261" cm="1">
        <f t="array" ref="M71">AVERAGE(I71:L71)</f>
        <v>0</v>
      </c>
      <c r="N71" s="261" cm="1">
        <f t="array" ref="N71">AVERAGE(J71:M71)</f>
        <v>0</v>
      </c>
      <c r="O71" s="261" cm="1">
        <f t="array" ref="O71">SUM(C71:N71)</f>
        <v>0</v>
      </c>
      <c r="P71" s="224"/>
      <c r="Q71" s="126"/>
      <c r="R71" s="126"/>
      <c r="S71" s="126"/>
      <c r="T71" s="126"/>
      <c r="U71" s="126"/>
      <c r="V71" s="126"/>
      <c r="W71" s="126"/>
      <c r="X71" s="126"/>
      <c r="Y71" s="126"/>
      <c r="Z71" s="126"/>
      <c r="AA71" s="126"/>
      <c r="AB71" s="126"/>
      <c r="AC71" s="126"/>
    </row>
    <row r="72" spans="1:29" ht="16.5" customHeight="1">
      <c r="A72" s="244" t="s">
        <v>901</v>
      </c>
      <c r="B72" s="244" t="s">
        <v>902</v>
      </c>
      <c r="C72" s="261">
        <v>0</v>
      </c>
      <c r="D72" s="261">
        <v>0</v>
      </c>
      <c r="E72" s="261">
        <v>0</v>
      </c>
      <c r="F72" s="261">
        <v>0</v>
      </c>
      <c r="G72" s="261" cm="1">
        <f t="array" ref="G72">AVERAGE(C72:F72)</f>
        <v>0</v>
      </c>
      <c r="H72" s="261" cm="1">
        <f t="array" ref="H72">AVERAGE(D72:G72)</f>
        <v>0</v>
      </c>
      <c r="I72" s="261" cm="1">
        <f t="array" ref="I72">AVERAGE(E72:H72)</f>
        <v>0</v>
      </c>
      <c r="J72" s="261" cm="1">
        <f t="array" ref="J72">AVERAGE(F72:I72)</f>
        <v>0</v>
      </c>
      <c r="K72" s="261" cm="1">
        <f t="array" ref="K72">AVERAGE(G72:J72)</f>
        <v>0</v>
      </c>
      <c r="L72" s="261" cm="1">
        <f t="array" ref="L72">AVERAGE(H72:K72)</f>
        <v>0</v>
      </c>
      <c r="M72" s="261" cm="1">
        <f t="array" ref="M72">AVERAGE(I72:L72)</f>
        <v>0</v>
      </c>
      <c r="N72" s="261" cm="1">
        <f t="array" ref="N72">AVERAGE(J72:M72)</f>
        <v>0</v>
      </c>
      <c r="O72" s="261" cm="1">
        <f t="array" ref="O72">SUM(C72:N72)</f>
        <v>0</v>
      </c>
      <c r="P72" s="224"/>
      <c r="Q72" s="126"/>
      <c r="R72" s="126"/>
      <c r="S72" s="126"/>
      <c r="T72" s="126"/>
      <c r="U72" s="126"/>
      <c r="V72" s="126"/>
      <c r="W72" s="126"/>
      <c r="X72" s="126"/>
      <c r="Y72" s="126"/>
      <c r="Z72" s="126"/>
      <c r="AA72" s="126"/>
      <c r="AB72" s="126"/>
      <c r="AC72" s="126"/>
    </row>
    <row r="73" spans="1:29" ht="16.5" customHeight="1">
      <c r="A73" s="244" t="s">
        <v>903</v>
      </c>
      <c r="B73" s="244" t="s">
        <v>904</v>
      </c>
      <c r="C73" s="261">
        <v>9430209</v>
      </c>
      <c r="D73" s="261">
        <v>0</v>
      </c>
      <c r="E73" s="261">
        <v>9152255</v>
      </c>
      <c r="F73" s="261">
        <v>5712500</v>
      </c>
      <c r="G73" s="261" cm="1">
        <f t="array" ref="G73">AVERAGE(C73:F73)</f>
        <v>6073741</v>
      </c>
      <c r="H73" s="261" cm="1">
        <f t="array" ref="H73">AVERAGE(D73:G73)</f>
        <v>5234624</v>
      </c>
      <c r="I73" s="261" cm="1">
        <f t="array" ref="I73">AVERAGE(E73:H73)</f>
        <v>6543280</v>
      </c>
      <c r="J73" s="261" cm="1">
        <f t="array" ref="J73">AVERAGE(F73:I73)</f>
        <v>5891036.25</v>
      </c>
      <c r="K73" s="261" cm="1">
        <f t="array" ref="K73">AVERAGE(G73:J73)</f>
        <v>5935670.3125</v>
      </c>
      <c r="L73" s="261" cm="1">
        <f t="array" ref="L73">AVERAGE(H73:K73)</f>
        <v>5901152.640625</v>
      </c>
      <c r="M73" s="261" cm="1">
        <f t="array" ref="M73">AVERAGE(I73:L73)</f>
        <v>6067784.80078125</v>
      </c>
      <c r="N73" s="261" cm="1">
        <f t="array" ref="N73">AVERAGE(J73:M73)</f>
        <v>5948911.0009765625</v>
      </c>
      <c r="O73" s="261" cm="1">
        <f t="array" ref="O73">SUM(C73:N73)</f>
        <v>71891164.004882813</v>
      </c>
      <c r="P73" s="224"/>
      <c r="Q73" s="126"/>
      <c r="R73" s="126"/>
      <c r="S73" s="126"/>
      <c r="T73" s="126"/>
      <c r="U73" s="126"/>
      <c r="V73" s="126"/>
      <c r="W73" s="126"/>
      <c r="X73" s="126"/>
      <c r="Y73" s="126"/>
      <c r="Z73" s="126"/>
      <c r="AA73" s="126"/>
      <c r="AB73" s="126"/>
      <c r="AC73" s="126"/>
    </row>
    <row r="74" spans="1:29" ht="16.5" customHeight="1">
      <c r="A74" s="244" t="s">
        <v>905</v>
      </c>
      <c r="B74" s="244" t="s">
        <v>906</v>
      </c>
      <c r="C74" s="261">
        <v>0</v>
      </c>
      <c r="D74" s="261">
        <v>0</v>
      </c>
      <c r="E74" s="261">
        <v>0</v>
      </c>
      <c r="F74" s="261">
        <v>0</v>
      </c>
      <c r="G74" s="261" cm="1">
        <f t="array" ref="G74">AVERAGE(C74:F74)</f>
        <v>0</v>
      </c>
      <c r="H74" s="261" cm="1">
        <f t="array" ref="H74">AVERAGE(D74:G74)</f>
        <v>0</v>
      </c>
      <c r="I74" s="261" cm="1">
        <f t="array" ref="I74">AVERAGE(E74:H74)</f>
        <v>0</v>
      </c>
      <c r="J74" s="261" cm="1">
        <f t="array" ref="J74">AVERAGE(F74:I74)</f>
        <v>0</v>
      </c>
      <c r="K74" s="261" cm="1">
        <f t="array" ref="K74">AVERAGE(G74:J74)</f>
        <v>0</v>
      </c>
      <c r="L74" s="261" cm="1">
        <f t="array" ref="L74">AVERAGE(H74:K74)</f>
        <v>0</v>
      </c>
      <c r="M74" s="261" cm="1">
        <f t="array" ref="M74">AVERAGE(I74:L74)</f>
        <v>0</v>
      </c>
      <c r="N74" s="261" cm="1">
        <f t="array" ref="N74">AVERAGE(J74:M74)</f>
        <v>0</v>
      </c>
      <c r="O74" s="261" cm="1">
        <f t="array" ref="O74">SUM(C74:N74)</f>
        <v>0</v>
      </c>
      <c r="P74" s="224"/>
      <c r="Q74" s="126"/>
      <c r="R74" s="126"/>
      <c r="S74" s="126"/>
      <c r="T74" s="126"/>
      <c r="U74" s="126"/>
      <c r="V74" s="126"/>
      <c r="W74" s="126"/>
      <c r="X74" s="126"/>
      <c r="Y74" s="126"/>
      <c r="Z74" s="126"/>
      <c r="AA74" s="126"/>
      <c r="AB74" s="126"/>
      <c r="AC74" s="126"/>
    </row>
    <row r="75" spans="1:29" ht="16.5" customHeight="1">
      <c r="A75" s="244" t="s">
        <v>907</v>
      </c>
      <c r="B75" s="244" t="s">
        <v>908</v>
      </c>
      <c r="C75" s="261">
        <v>506311</v>
      </c>
      <c r="D75" s="261">
        <v>0</v>
      </c>
      <c r="E75" s="261">
        <v>0</v>
      </c>
      <c r="F75" s="261">
        <v>0</v>
      </c>
      <c r="G75" s="261" cm="1">
        <f t="array" ref="G75">AVERAGE(C75:F75)</f>
        <v>126577.75</v>
      </c>
      <c r="H75" s="261" cm="1">
        <f t="array" ref="H75">AVERAGE(D75:G75)</f>
        <v>31644.4375</v>
      </c>
      <c r="I75" s="261" cm="1">
        <f t="array" ref="I75">AVERAGE(E75:H75)</f>
        <v>39555.546875</v>
      </c>
      <c r="J75" s="261" cm="1">
        <f t="array" ref="J75">AVERAGE(F75:I75)</f>
        <v>49444.43359375</v>
      </c>
      <c r="K75" s="261" cm="1">
        <f t="array" ref="K75">AVERAGE(G75:J75)</f>
        <v>61805.5419921875</v>
      </c>
      <c r="L75" s="261" cm="1">
        <f t="array" ref="L75">AVERAGE(H75:K75)</f>
        <v>45612.489990234375</v>
      </c>
      <c r="M75" s="261" cm="1">
        <f t="array" ref="M75">AVERAGE(I75:L75)</f>
        <v>49104.503112792969</v>
      </c>
      <c r="N75" s="261" cm="1">
        <f t="array" ref="N75">AVERAGE(J75:M75)</f>
        <v>51491.742172241211</v>
      </c>
      <c r="O75" s="261" cm="1">
        <f t="array" ref="O75">SUM(C75:N75)</f>
        <v>961547.44523620605</v>
      </c>
      <c r="P75" s="224"/>
      <c r="Q75" s="126"/>
      <c r="R75" s="126"/>
      <c r="S75" s="126"/>
      <c r="T75" s="126"/>
      <c r="U75" s="126"/>
      <c r="V75" s="126"/>
      <c r="W75" s="126"/>
      <c r="X75" s="126"/>
      <c r="Y75" s="126"/>
      <c r="Z75" s="126"/>
      <c r="AA75" s="126"/>
      <c r="AB75" s="126"/>
      <c r="AC75" s="126"/>
    </row>
    <row r="76" spans="1:29" ht="16.5" customHeight="1">
      <c r="A76" s="244" t="s">
        <v>909</v>
      </c>
      <c r="B76" s="244" t="s">
        <v>910</v>
      </c>
      <c r="C76" s="261">
        <v>0</v>
      </c>
      <c r="D76" s="261">
        <v>11901386</v>
      </c>
      <c r="E76" s="261">
        <v>12390155</v>
      </c>
      <c r="F76" s="261">
        <v>11750154</v>
      </c>
      <c r="G76" s="261" cm="1">
        <f t="array" ref="G76">AVERAGE(C76:F76)</f>
        <v>9010423.75</v>
      </c>
      <c r="H76" s="261" cm="1">
        <f t="array" ref="H76">AVERAGE(D76:G76)</f>
        <v>11263029.6875</v>
      </c>
      <c r="I76" s="261" cm="1">
        <f t="array" ref="I76">AVERAGE(E76:H76)</f>
        <v>11103440.609375</v>
      </c>
      <c r="J76" s="261" cm="1">
        <f t="array" ref="J76">AVERAGE(F76:I76)</f>
        <v>10781762.01171875</v>
      </c>
      <c r="K76" s="261" cm="1">
        <f t="array" ref="K76">AVERAGE(G76:J76)</f>
        <v>10539664.014648438</v>
      </c>
      <c r="L76" s="261" cm="1">
        <f t="array" ref="L76">AVERAGE(H76:K76)</f>
        <v>10921974.080810547</v>
      </c>
      <c r="M76" s="261" cm="1">
        <f t="array" ref="M76">AVERAGE(I76:L76)</f>
        <v>10836710.179138184</v>
      </c>
      <c r="N76" s="261" cm="1">
        <f t="array" ref="N76">AVERAGE(J76:M76)</f>
        <v>10770027.571578979</v>
      </c>
      <c r="O76" s="261" cm="1">
        <f t="array" ref="O76">SUM(C76:N76)</f>
        <v>121268726.9047699</v>
      </c>
      <c r="P76" s="224"/>
      <c r="Q76" s="126"/>
      <c r="R76" s="126"/>
      <c r="S76" s="126"/>
      <c r="T76" s="126"/>
      <c r="U76" s="126"/>
      <c r="V76" s="126"/>
      <c r="W76" s="126"/>
      <c r="X76" s="126"/>
      <c r="Y76" s="126"/>
      <c r="Z76" s="126"/>
      <c r="AA76" s="126"/>
      <c r="AB76" s="126"/>
      <c r="AC76" s="126"/>
    </row>
    <row r="77" spans="1:29" ht="16.5" customHeight="1">
      <c r="A77" s="244" t="s">
        <v>911</v>
      </c>
      <c r="B77" s="244" t="s">
        <v>912</v>
      </c>
      <c r="C77" s="261">
        <v>0</v>
      </c>
      <c r="D77" s="261">
        <v>838581</v>
      </c>
      <c r="E77" s="261">
        <v>1812746</v>
      </c>
      <c r="F77" s="261">
        <v>1794057</v>
      </c>
      <c r="G77" s="261" cm="1">
        <f t="array" ref="G77">AVERAGE(C77:F77)</f>
        <v>1111346</v>
      </c>
      <c r="H77" s="261" cm="1">
        <f t="array" ref="H77">AVERAGE(D77:G77)</f>
        <v>1389182.5</v>
      </c>
      <c r="I77" s="261" cm="1">
        <f t="array" ref="I77">AVERAGE(E77:H77)</f>
        <v>1526832.875</v>
      </c>
      <c r="J77" s="261" cm="1">
        <f t="array" ref="J77">AVERAGE(F77:I77)</f>
        <v>1455354.59375</v>
      </c>
      <c r="K77" s="261" cm="1">
        <f t="array" ref="K77">AVERAGE(G77:J77)</f>
        <v>1370678.9921875</v>
      </c>
      <c r="L77" s="261" cm="1">
        <f t="array" ref="L77">AVERAGE(H77:K77)</f>
        <v>1435512.240234375</v>
      </c>
      <c r="M77" s="261" cm="1">
        <f t="array" ref="M77">AVERAGE(I77:L77)</f>
        <v>1447094.6752929688</v>
      </c>
      <c r="N77" s="261" cm="1">
        <f t="array" ref="N77">AVERAGE(J77:M77)</f>
        <v>1427160.1253662109</v>
      </c>
      <c r="O77" s="261" cm="1">
        <f t="array" ref="O77">SUM(C77:N77)</f>
        <v>15608546.001831055</v>
      </c>
      <c r="P77" s="224"/>
      <c r="Q77" s="126"/>
      <c r="R77" s="126"/>
      <c r="S77" s="126"/>
      <c r="T77" s="126"/>
      <c r="U77" s="126"/>
      <c r="V77" s="126"/>
      <c r="W77" s="126"/>
      <c r="X77" s="126"/>
      <c r="Y77" s="126"/>
      <c r="Z77" s="126"/>
      <c r="AA77" s="126"/>
      <c r="AB77" s="126"/>
      <c r="AC77" s="126"/>
    </row>
    <row r="78" spans="1:29" ht="16.5" customHeight="1">
      <c r="A78" s="244" t="s">
        <v>913</v>
      </c>
      <c r="B78" s="244" t="s">
        <v>914</v>
      </c>
      <c r="C78" s="261">
        <v>0</v>
      </c>
      <c r="D78" s="261">
        <v>113920</v>
      </c>
      <c r="E78" s="261">
        <v>0</v>
      </c>
      <c r="F78" s="261">
        <v>0</v>
      </c>
      <c r="G78" s="261" cm="1">
        <f t="array" ref="G78">AVERAGE(C78:F78)</f>
        <v>28480</v>
      </c>
      <c r="H78" s="261" cm="1">
        <f t="array" ref="H78">AVERAGE(D78:G78)</f>
        <v>35600</v>
      </c>
      <c r="I78" s="261" cm="1">
        <f t="array" ref="I78">AVERAGE(E78:H78)</f>
        <v>16020</v>
      </c>
      <c r="J78" s="261" cm="1">
        <f t="array" ref="J78">AVERAGE(F78:I78)</f>
        <v>20025</v>
      </c>
      <c r="K78" s="261" cm="1">
        <f t="array" ref="K78">AVERAGE(G78:J78)</f>
        <v>25031.25</v>
      </c>
      <c r="L78" s="261" cm="1">
        <f t="array" ref="L78">AVERAGE(H78:K78)</f>
        <v>24169.0625</v>
      </c>
      <c r="M78" s="261" cm="1">
        <f t="array" ref="M78">AVERAGE(I78:L78)</f>
        <v>21311.328125</v>
      </c>
      <c r="N78" s="261" cm="1">
        <f t="array" ref="N78">AVERAGE(J78:M78)</f>
        <v>22634.16015625</v>
      </c>
      <c r="O78" s="261" cm="1">
        <f t="array" ref="O78">SUM(C78:N78)</f>
        <v>307190.80078125</v>
      </c>
      <c r="P78" s="224"/>
      <c r="Q78" s="126"/>
      <c r="R78" s="126"/>
      <c r="S78" s="126"/>
      <c r="T78" s="126"/>
      <c r="U78" s="126"/>
      <c r="V78" s="126"/>
      <c r="W78" s="126"/>
      <c r="X78" s="126"/>
      <c r="Y78" s="126"/>
      <c r="Z78" s="126"/>
      <c r="AA78" s="126"/>
      <c r="AB78" s="126"/>
      <c r="AC78" s="126"/>
    </row>
    <row r="79" spans="1:29" ht="16.5" customHeight="1">
      <c r="A79" s="244" t="s">
        <v>915</v>
      </c>
      <c r="B79" s="244" t="s">
        <v>916</v>
      </c>
      <c r="C79" s="261">
        <v>0</v>
      </c>
      <c r="D79" s="261">
        <v>0</v>
      </c>
      <c r="E79" s="261">
        <v>0</v>
      </c>
      <c r="F79" s="261">
        <v>0</v>
      </c>
      <c r="G79" s="261" cm="1">
        <f t="array" ref="G79">AVERAGE(C79:F79)</f>
        <v>0</v>
      </c>
      <c r="H79" s="261" cm="1">
        <f t="array" ref="H79">AVERAGE(D79:G79)</f>
        <v>0</v>
      </c>
      <c r="I79" s="261" cm="1">
        <f t="array" ref="I79">AVERAGE(E79:H79)</f>
        <v>0</v>
      </c>
      <c r="J79" s="261" cm="1">
        <f t="array" ref="J79">AVERAGE(F79:I79)</f>
        <v>0</v>
      </c>
      <c r="K79" s="261" cm="1">
        <f t="array" ref="K79">AVERAGE(G79:J79)</f>
        <v>0</v>
      </c>
      <c r="L79" s="261" cm="1">
        <f t="array" ref="L79">AVERAGE(H79:K79)</f>
        <v>0</v>
      </c>
      <c r="M79" s="261" cm="1">
        <f t="array" ref="M79">AVERAGE(I79:L79)</f>
        <v>0</v>
      </c>
      <c r="N79" s="261" cm="1">
        <f t="array" ref="N79">AVERAGE(J79:M79)</f>
        <v>0</v>
      </c>
      <c r="O79" s="261" cm="1">
        <f t="array" ref="O79">SUM(C79:N79)</f>
        <v>0</v>
      </c>
      <c r="P79" s="224"/>
      <c r="Q79" s="126"/>
      <c r="R79" s="126"/>
      <c r="S79" s="126"/>
      <c r="T79" s="126"/>
      <c r="U79" s="126"/>
      <c r="V79" s="126"/>
      <c r="W79" s="126"/>
      <c r="X79" s="126"/>
      <c r="Y79" s="126"/>
      <c r="Z79" s="126"/>
      <c r="AA79" s="126"/>
      <c r="AB79" s="126"/>
      <c r="AC79" s="126"/>
    </row>
    <row r="80" spans="1:29" ht="16.5" customHeight="1">
      <c r="A80" s="244" t="s">
        <v>917</v>
      </c>
      <c r="B80" s="244" t="s">
        <v>918</v>
      </c>
      <c r="C80" s="261">
        <v>91186</v>
      </c>
      <c r="D80" s="261">
        <v>0</v>
      </c>
      <c r="E80" s="261">
        <v>1128772</v>
      </c>
      <c r="F80" s="261">
        <v>0</v>
      </c>
      <c r="G80" s="261" cm="1">
        <f t="array" ref="G80">AVERAGE(C80:F80)</f>
        <v>304989.5</v>
      </c>
      <c r="H80" s="261" cm="1">
        <f t="array" ref="H80">AVERAGE(D80:G80)</f>
        <v>358440.375</v>
      </c>
      <c r="I80" s="261" cm="1">
        <f t="array" ref="I80">AVERAGE(E80:H80)</f>
        <v>448050.46875</v>
      </c>
      <c r="J80" s="261" cm="1">
        <f t="array" ref="J80">AVERAGE(F80:I80)</f>
        <v>277870.0859375</v>
      </c>
      <c r="K80" s="261" cm="1">
        <f t="array" ref="K80">AVERAGE(G80:J80)</f>
        <v>347337.607421875</v>
      </c>
      <c r="L80" s="261" cm="1">
        <f t="array" ref="L80">AVERAGE(H80:K80)</f>
        <v>357924.63427734375</v>
      </c>
      <c r="M80" s="261" cm="1">
        <f t="array" ref="M80">AVERAGE(I80:L80)</f>
        <v>357795.69909667969</v>
      </c>
      <c r="N80" s="261" cm="1">
        <f t="array" ref="N80">AVERAGE(J80:M80)</f>
        <v>335232.00668334961</v>
      </c>
      <c r="O80" s="261" cm="1">
        <f t="array" ref="O80">SUM(C80:N80)</f>
        <v>4007598.377166748</v>
      </c>
      <c r="P80" s="224"/>
      <c r="Q80" s="126"/>
      <c r="R80" s="126"/>
      <c r="S80" s="126"/>
      <c r="T80" s="126"/>
      <c r="U80" s="126"/>
      <c r="V80" s="126"/>
      <c r="W80" s="126"/>
      <c r="X80" s="126"/>
      <c r="Y80" s="126"/>
      <c r="Z80" s="126"/>
      <c r="AA80" s="126"/>
      <c r="AB80" s="126"/>
      <c r="AC80" s="126"/>
    </row>
    <row r="81" spans="1:29" ht="16.5" customHeight="1">
      <c r="A81" s="244" t="s">
        <v>919</v>
      </c>
      <c r="B81" s="244" t="s">
        <v>920</v>
      </c>
      <c r="C81" s="261">
        <v>0</v>
      </c>
      <c r="D81" s="261">
        <v>0</v>
      </c>
      <c r="E81" s="261">
        <v>0</v>
      </c>
      <c r="F81" s="261">
        <v>0</v>
      </c>
      <c r="G81" s="261" cm="1">
        <f t="array" ref="G81">AVERAGE(C81:F81)</f>
        <v>0</v>
      </c>
      <c r="H81" s="261" cm="1">
        <f t="array" ref="H81">AVERAGE(D81:G81)</f>
        <v>0</v>
      </c>
      <c r="I81" s="261" cm="1">
        <f t="array" ref="I81">AVERAGE(E81:H81)</f>
        <v>0</v>
      </c>
      <c r="J81" s="261" cm="1">
        <f t="array" ref="J81">AVERAGE(F81:I81)</f>
        <v>0</v>
      </c>
      <c r="K81" s="261" cm="1">
        <f t="array" ref="K81">AVERAGE(G81:J81)</f>
        <v>0</v>
      </c>
      <c r="L81" s="261" cm="1">
        <f t="array" ref="L81">AVERAGE(H81:K81)</f>
        <v>0</v>
      </c>
      <c r="M81" s="261" cm="1">
        <f t="array" ref="M81">AVERAGE(I81:L81)</f>
        <v>0</v>
      </c>
      <c r="N81" s="261" cm="1">
        <f t="array" ref="N81">AVERAGE(J81:M81)</f>
        <v>0</v>
      </c>
      <c r="O81" s="261" cm="1">
        <f t="array" ref="O81">SUM(C81:N81)</f>
        <v>0</v>
      </c>
      <c r="P81" s="224"/>
      <c r="Q81" s="126"/>
      <c r="R81" s="126"/>
      <c r="S81" s="126"/>
      <c r="T81" s="126"/>
      <c r="U81" s="126"/>
      <c r="V81" s="126"/>
      <c r="W81" s="126"/>
      <c r="X81" s="126"/>
      <c r="Y81" s="126"/>
      <c r="Z81" s="126"/>
      <c r="AA81" s="126"/>
      <c r="AB81" s="126"/>
      <c r="AC81" s="126"/>
    </row>
    <row r="82" spans="1:29" ht="16.5" customHeight="1">
      <c r="A82" s="244" t="s">
        <v>921</v>
      </c>
      <c r="B82" s="244" t="s">
        <v>922</v>
      </c>
      <c r="C82" s="261">
        <v>10942</v>
      </c>
      <c r="D82" s="261">
        <v>0</v>
      </c>
      <c r="E82" s="261">
        <v>0</v>
      </c>
      <c r="F82" s="261">
        <v>0</v>
      </c>
      <c r="G82" s="261" cm="1">
        <f t="array" ref="G82">AVERAGE(C82:F82)</f>
        <v>2735.5</v>
      </c>
      <c r="H82" s="261" cm="1">
        <f t="array" ref="H82">AVERAGE(D82:G82)</f>
        <v>683.875</v>
      </c>
      <c r="I82" s="261" cm="1">
        <f t="array" ref="I82">AVERAGE(E82:H82)</f>
        <v>854.84375</v>
      </c>
      <c r="J82" s="261" cm="1">
        <f t="array" ref="J82">AVERAGE(F82:I82)</f>
        <v>1068.5546875</v>
      </c>
      <c r="K82" s="261" cm="1">
        <f t="array" ref="K82">AVERAGE(G82:J82)</f>
        <v>1335.693359375</v>
      </c>
      <c r="L82" s="261" cm="1">
        <f t="array" ref="L82">AVERAGE(H82:K82)</f>
        <v>985.74169921875</v>
      </c>
      <c r="M82" s="261" cm="1">
        <f t="array" ref="M82">AVERAGE(I82:L82)</f>
        <v>1061.2083740234375</v>
      </c>
      <c r="N82" s="261" cm="1">
        <f t="array" ref="N82">AVERAGE(J82:M82)</f>
        <v>1112.7995300292969</v>
      </c>
      <c r="O82" s="261" cm="1">
        <f t="array" ref="O82">SUM(C82:N82)</f>
        <v>20780.216400146484</v>
      </c>
      <c r="P82" s="224"/>
      <c r="Q82" s="126"/>
      <c r="R82" s="126"/>
      <c r="S82" s="126"/>
      <c r="T82" s="126"/>
      <c r="U82" s="126"/>
      <c r="V82" s="126"/>
      <c r="W82" s="126"/>
      <c r="X82" s="126"/>
      <c r="Y82" s="126"/>
      <c r="Z82" s="126"/>
      <c r="AA82" s="126"/>
      <c r="AB82" s="126"/>
      <c r="AC82" s="126"/>
    </row>
    <row r="83" spans="1:29" ht="16.5" customHeight="1">
      <c r="A83" s="244" t="s">
        <v>923</v>
      </c>
      <c r="B83" s="244" t="s">
        <v>924</v>
      </c>
      <c r="C83" s="261">
        <v>0</v>
      </c>
      <c r="D83" s="261">
        <v>3898800</v>
      </c>
      <c r="E83" s="261">
        <v>3990000</v>
      </c>
      <c r="F83" s="261">
        <v>3844100</v>
      </c>
      <c r="G83" s="261" cm="1">
        <f t="array" ref="G83">AVERAGE(C83:F83)</f>
        <v>2933225</v>
      </c>
      <c r="H83" s="261" cm="1">
        <f t="array" ref="H83">AVERAGE(D83:G83)</f>
        <v>3666531.25</v>
      </c>
      <c r="I83" s="261" cm="1">
        <f t="array" ref="I83">AVERAGE(E83:H83)</f>
        <v>3608464.0625</v>
      </c>
      <c r="J83" s="261" cm="1">
        <f t="array" ref="J83">AVERAGE(F83:I83)</f>
        <v>3513080.078125</v>
      </c>
      <c r="K83" s="261" cm="1">
        <f t="array" ref="K83">AVERAGE(G83:J83)</f>
        <v>3430325.09765625</v>
      </c>
      <c r="L83" s="261" cm="1">
        <f t="array" ref="L83">AVERAGE(H83:K83)</f>
        <v>3554600.1220703125</v>
      </c>
      <c r="M83" s="261" cm="1">
        <f t="array" ref="M83">AVERAGE(I83:L83)</f>
        <v>3526617.3400878906</v>
      </c>
      <c r="N83" s="261" cm="1">
        <f t="array" ref="N83">AVERAGE(J83:M83)</f>
        <v>3506155.6594848633</v>
      </c>
      <c r="O83" s="261" cm="1">
        <f t="array" ref="O83">SUM(C83:N83)</f>
        <v>39471898.609924316</v>
      </c>
      <c r="P83" s="224"/>
      <c r="Q83" s="126"/>
      <c r="R83" s="126"/>
      <c r="S83" s="126"/>
      <c r="T83" s="126"/>
      <c r="U83" s="126"/>
      <c r="V83" s="126"/>
      <c r="W83" s="126"/>
      <c r="X83" s="126"/>
      <c r="Y83" s="126"/>
      <c r="Z83" s="126"/>
      <c r="AA83" s="126"/>
      <c r="AB83" s="126"/>
      <c r="AC83" s="126"/>
    </row>
    <row r="84" spans="1:29" ht="16.5" customHeight="1">
      <c r="A84" s="244" t="s">
        <v>925</v>
      </c>
      <c r="B84" s="244" t="s">
        <v>926</v>
      </c>
      <c r="C84" s="261">
        <v>0</v>
      </c>
      <c r="D84" s="261">
        <v>602300</v>
      </c>
      <c r="E84" s="261">
        <v>604400</v>
      </c>
      <c r="F84" s="261">
        <v>598200</v>
      </c>
      <c r="G84" s="261" cm="1">
        <f t="array" ref="G84">AVERAGE(C84:F84)</f>
        <v>451225</v>
      </c>
      <c r="H84" s="261" cm="1">
        <f t="array" ref="H84">AVERAGE(D84:G84)</f>
        <v>564031.25</v>
      </c>
      <c r="I84" s="261" cm="1">
        <f t="array" ref="I84">AVERAGE(E84:H84)</f>
        <v>554464.0625</v>
      </c>
      <c r="J84" s="261" cm="1">
        <f t="array" ref="J84">AVERAGE(F84:I84)</f>
        <v>541980.078125</v>
      </c>
      <c r="K84" s="261" cm="1">
        <f t="array" ref="K84">AVERAGE(G84:J84)</f>
        <v>527925.09765625</v>
      </c>
      <c r="L84" s="261" cm="1">
        <f t="array" ref="L84">AVERAGE(H84:K84)</f>
        <v>547100.1220703125</v>
      </c>
      <c r="M84" s="261" cm="1">
        <f t="array" ref="M84">AVERAGE(I84:L84)</f>
        <v>542867.34008789063</v>
      </c>
      <c r="N84" s="261" cm="1">
        <f t="array" ref="N84">AVERAGE(J84:M84)</f>
        <v>539968.15948486328</v>
      </c>
      <c r="O84" s="261" cm="1">
        <f t="array" ref="O84">SUM(C84:N84)</f>
        <v>6074461.1099243164</v>
      </c>
      <c r="P84" s="224"/>
      <c r="Q84" s="126"/>
      <c r="R84" s="126"/>
      <c r="S84" s="126"/>
      <c r="T84" s="126"/>
      <c r="U84" s="126"/>
      <c r="V84" s="126"/>
      <c r="W84" s="126"/>
      <c r="X84" s="126"/>
      <c r="Y84" s="126"/>
      <c r="Z84" s="126"/>
      <c r="AA84" s="126"/>
      <c r="AB84" s="126"/>
      <c r="AC84" s="126"/>
    </row>
    <row r="85" spans="1:29" ht="16.5" customHeight="1">
      <c r="A85" s="244" t="s">
        <v>927</v>
      </c>
      <c r="B85" s="244" t="s">
        <v>928</v>
      </c>
      <c r="C85" s="261">
        <v>0</v>
      </c>
      <c r="D85" s="261">
        <v>38000</v>
      </c>
      <c r="E85" s="261">
        <v>0</v>
      </c>
      <c r="F85" s="261">
        <v>0</v>
      </c>
      <c r="G85" s="261" cm="1">
        <f t="array" ref="G85">AVERAGE(C85:F85)</f>
        <v>9500</v>
      </c>
      <c r="H85" s="261" cm="1">
        <f t="array" ref="H85">AVERAGE(D85:G85)</f>
        <v>11875</v>
      </c>
      <c r="I85" s="261" cm="1">
        <f t="array" ref="I85">AVERAGE(E85:H85)</f>
        <v>5343.75</v>
      </c>
      <c r="J85" s="261" cm="1">
        <f t="array" ref="J85">AVERAGE(F85:I85)</f>
        <v>6679.6875</v>
      </c>
      <c r="K85" s="261" cm="1">
        <f t="array" ref="K85">AVERAGE(G85:J85)</f>
        <v>8349.609375</v>
      </c>
      <c r="L85" s="261" cm="1">
        <f t="array" ref="L85">AVERAGE(H85:K85)</f>
        <v>8062.01171875</v>
      </c>
      <c r="M85" s="261" cm="1">
        <f t="array" ref="M85">AVERAGE(I85:L85)</f>
        <v>7108.7646484375</v>
      </c>
      <c r="N85" s="261" cm="1">
        <f t="array" ref="N85">AVERAGE(J85:M85)</f>
        <v>7550.018310546875</v>
      </c>
      <c r="O85" s="261" cm="1">
        <f t="array" ref="O85">SUM(C85:N85)</f>
        <v>102468.84155273438</v>
      </c>
      <c r="P85" s="224"/>
      <c r="Q85" s="126"/>
      <c r="R85" s="126"/>
      <c r="S85" s="126"/>
      <c r="T85" s="126"/>
      <c r="U85" s="126"/>
      <c r="V85" s="126"/>
      <c r="W85" s="126"/>
      <c r="X85" s="126"/>
      <c r="Y85" s="126"/>
      <c r="Z85" s="126"/>
      <c r="AA85" s="126"/>
      <c r="AB85" s="126"/>
      <c r="AC85" s="126"/>
    </row>
    <row r="86" spans="1:29" ht="16.5" customHeight="1">
      <c r="A86" s="244" t="s">
        <v>929</v>
      </c>
      <c r="B86" s="244" t="s">
        <v>930</v>
      </c>
      <c r="C86" s="261">
        <v>0</v>
      </c>
      <c r="D86" s="261">
        <v>4013500</v>
      </c>
      <c r="E86" s="261">
        <v>4799400</v>
      </c>
      <c r="F86" s="261">
        <v>4458700</v>
      </c>
      <c r="G86" s="261" cm="1">
        <f t="array" ref="G86">AVERAGE(C86:F86)</f>
        <v>3317900</v>
      </c>
      <c r="H86" s="261" cm="1">
        <f t="array" ref="H86">AVERAGE(D86:G86)</f>
        <v>4147375</v>
      </c>
      <c r="I86" s="261" cm="1">
        <f t="array" ref="I86">AVERAGE(E86:H86)</f>
        <v>4180843.75</v>
      </c>
      <c r="J86" s="261" cm="1">
        <f t="array" ref="J86">AVERAGE(F86:I86)</f>
        <v>4026204.6875</v>
      </c>
      <c r="K86" s="261" cm="1">
        <f t="array" ref="K86">AVERAGE(G86:J86)</f>
        <v>3918080.859375</v>
      </c>
      <c r="L86" s="261" cm="1">
        <f t="array" ref="L86">AVERAGE(H86:K86)</f>
        <v>4068126.07421875</v>
      </c>
      <c r="M86" s="261" cm="1">
        <f t="array" ref="M86">AVERAGE(I86:L86)</f>
        <v>4048313.8427734375</v>
      </c>
      <c r="N86" s="261" cm="1">
        <f t="array" ref="N86">AVERAGE(J86:M86)</f>
        <v>4015181.3659667969</v>
      </c>
      <c r="O86" s="261" cm="1">
        <f t="array" ref="O86">SUM(C86:N86)</f>
        <v>44993625.579833984</v>
      </c>
      <c r="P86" s="224"/>
      <c r="Q86" s="126"/>
      <c r="R86" s="126"/>
      <c r="S86" s="126"/>
      <c r="T86" s="126"/>
      <c r="U86" s="126"/>
      <c r="V86" s="126"/>
      <c r="W86" s="126"/>
      <c r="X86" s="126"/>
      <c r="Y86" s="126"/>
      <c r="Z86" s="126"/>
      <c r="AA86" s="126"/>
      <c r="AB86" s="126"/>
      <c r="AC86" s="126"/>
    </row>
    <row r="87" spans="1:29" ht="16.5" customHeight="1">
      <c r="A87" s="244" t="s">
        <v>931</v>
      </c>
      <c r="B87" s="244" t="s">
        <v>932</v>
      </c>
      <c r="C87" s="261">
        <v>0</v>
      </c>
      <c r="D87" s="261">
        <v>1137600</v>
      </c>
      <c r="E87" s="261">
        <v>1051700</v>
      </c>
      <c r="F87" s="261">
        <v>1040800</v>
      </c>
      <c r="G87" s="261" cm="1">
        <f t="array" ref="G87">AVERAGE(C87:F87)</f>
        <v>807525</v>
      </c>
      <c r="H87" s="261" cm="1">
        <f t="array" ref="H87">AVERAGE(D87:G87)</f>
        <v>1009406.25</v>
      </c>
      <c r="I87" s="261" cm="1">
        <f t="array" ref="I87">AVERAGE(E87:H87)</f>
        <v>977357.8125</v>
      </c>
      <c r="J87" s="261" cm="1">
        <f t="array" ref="J87">AVERAGE(F87:I87)</f>
        <v>958772.265625</v>
      </c>
      <c r="K87" s="261" cm="1">
        <f t="array" ref="K87">AVERAGE(G87:J87)</f>
        <v>938265.33203125</v>
      </c>
      <c r="L87" s="261" cm="1">
        <f t="array" ref="L87">AVERAGE(H87:K87)</f>
        <v>970950.4150390625</v>
      </c>
      <c r="M87" s="261" cm="1">
        <f t="array" ref="M87">AVERAGE(I87:L87)</f>
        <v>961336.45629882813</v>
      </c>
      <c r="N87" s="261" cm="1">
        <f t="array" ref="N87">AVERAGE(J87:M87)</f>
        <v>957331.11724853516</v>
      </c>
      <c r="O87" s="261" cm="1">
        <f t="array" ref="O87">SUM(C87:N87)</f>
        <v>10811044.648742676</v>
      </c>
      <c r="P87" s="224"/>
      <c r="Q87" s="126"/>
      <c r="R87" s="126"/>
      <c r="S87" s="126"/>
      <c r="T87" s="126"/>
      <c r="U87" s="126"/>
      <c r="V87" s="126"/>
      <c r="W87" s="126"/>
      <c r="X87" s="126"/>
      <c r="Y87" s="126"/>
      <c r="Z87" s="126"/>
      <c r="AA87" s="126"/>
      <c r="AB87" s="126"/>
      <c r="AC87" s="126"/>
    </row>
    <row r="88" spans="1:29" ht="16.5" customHeight="1">
      <c r="A88" s="244" t="s">
        <v>933</v>
      </c>
      <c r="B88" s="244" t="s">
        <v>934</v>
      </c>
      <c r="C88" s="261">
        <v>0</v>
      </c>
      <c r="D88" s="261">
        <v>66100</v>
      </c>
      <c r="E88" s="261">
        <v>0</v>
      </c>
      <c r="F88" s="261">
        <v>0</v>
      </c>
      <c r="G88" s="261" cm="1">
        <f t="array" ref="G88">AVERAGE(C88:F88)</f>
        <v>16525</v>
      </c>
      <c r="H88" s="261" cm="1">
        <f t="array" ref="H88">AVERAGE(D88:G88)</f>
        <v>20656.25</v>
      </c>
      <c r="I88" s="261" cm="1">
        <f t="array" ref="I88">AVERAGE(E88:H88)</f>
        <v>9295.3125</v>
      </c>
      <c r="J88" s="261" cm="1">
        <f t="array" ref="J88">AVERAGE(F88:I88)</f>
        <v>11619.140625</v>
      </c>
      <c r="K88" s="261" cm="1">
        <f t="array" ref="K88">AVERAGE(G88:J88)</f>
        <v>14523.92578125</v>
      </c>
      <c r="L88" s="261" cm="1">
        <f t="array" ref="L88">AVERAGE(H88:K88)</f>
        <v>14023.6572265625</v>
      </c>
      <c r="M88" s="261" cm="1">
        <f t="array" ref="M88">AVERAGE(I88:L88)</f>
        <v>12365.509033203125</v>
      </c>
      <c r="N88" s="261" cm="1">
        <f t="array" ref="N88">AVERAGE(J88:M88)</f>
        <v>13133.058166503906</v>
      </c>
      <c r="O88" s="261" cm="1">
        <f t="array" ref="O88">SUM(C88:N88)</f>
        <v>178241.85333251953</v>
      </c>
      <c r="P88" s="224"/>
      <c r="Q88" s="126"/>
      <c r="R88" s="126"/>
      <c r="S88" s="126"/>
      <c r="T88" s="126"/>
      <c r="U88" s="126"/>
      <c r="V88" s="126"/>
      <c r="W88" s="126"/>
      <c r="X88" s="126"/>
      <c r="Y88" s="126"/>
      <c r="Z88" s="126"/>
      <c r="AA88" s="126"/>
      <c r="AB88" s="126"/>
      <c r="AC88" s="126"/>
    </row>
    <row r="89" spans="1:29" ht="16.5" customHeight="1">
      <c r="A89" s="244" t="s">
        <v>935</v>
      </c>
      <c r="B89" s="244" t="s">
        <v>936</v>
      </c>
      <c r="C89" s="261">
        <v>12442266</v>
      </c>
      <c r="D89" s="261">
        <v>0</v>
      </c>
      <c r="E89" s="261">
        <v>11650339</v>
      </c>
      <c r="F89" s="261">
        <v>8113466</v>
      </c>
      <c r="G89" s="261" cm="1">
        <f t="array" ref="G89">AVERAGE(C89:F89)</f>
        <v>8051517.75</v>
      </c>
      <c r="H89" s="261" cm="1">
        <f t="array" ref="H89">AVERAGE(D89:G89)</f>
        <v>6953830.6875</v>
      </c>
      <c r="I89" s="261" cm="1">
        <f t="array" ref="I89">AVERAGE(E89:H89)</f>
        <v>8692288.359375</v>
      </c>
      <c r="J89" s="261" cm="1">
        <f t="array" ref="J89">AVERAGE(F89:I89)</f>
        <v>7952775.69921875</v>
      </c>
      <c r="K89" s="261" cm="1">
        <f t="array" ref="K89">AVERAGE(G89:J89)</f>
        <v>7912603.1240234375</v>
      </c>
      <c r="L89" s="261" cm="1">
        <f t="array" ref="L89">AVERAGE(H89:K89)</f>
        <v>7877874.4675292969</v>
      </c>
      <c r="M89" s="261" cm="1">
        <f t="array" ref="M89">AVERAGE(I89:L89)</f>
        <v>8108885.4125366211</v>
      </c>
      <c r="N89" s="261" cm="1">
        <f t="array" ref="N89">AVERAGE(J89:M89)</f>
        <v>7963034.6758270264</v>
      </c>
      <c r="O89" s="261" cm="1">
        <f t="array" ref="O89">SUM(C89:N89)</f>
        <v>95718881.176010132</v>
      </c>
      <c r="P89" s="224"/>
      <c r="Q89" s="126"/>
      <c r="R89" s="126"/>
      <c r="S89" s="126"/>
      <c r="T89" s="126"/>
      <c r="U89" s="126"/>
      <c r="V89" s="126"/>
      <c r="W89" s="126"/>
      <c r="X89" s="126"/>
      <c r="Y89" s="126"/>
      <c r="Z89" s="126"/>
      <c r="AA89" s="126"/>
      <c r="AB89" s="126"/>
      <c r="AC89" s="126"/>
    </row>
    <row r="90" spans="1:29" ht="16.5" customHeight="1">
      <c r="A90" s="244" t="s">
        <v>937</v>
      </c>
      <c r="B90" s="244" t="s">
        <v>938</v>
      </c>
      <c r="C90" s="261">
        <v>0</v>
      </c>
      <c r="D90" s="261">
        <v>0</v>
      </c>
      <c r="E90" s="261">
        <v>0</v>
      </c>
      <c r="F90" s="261">
        <v>0</v>
      </c>
      <c r="G90" s="261" cm="1">
        <f t="array" ref="G90">AVERAGE(C90:F90)</f>
        <v>0</v>
      </c>
      <c r="H90" s="261" cm="1">
        <f t="array" ref="H90">AVERAGE(D90:G90)</f>
        <v>0</v>
      </c>
      <c r="I90" s="261" cm="1">
        <f t="array" ref="I90">AVERAGE(E90:H90)</f>
        <v>0</v>
      </c>
      <c r="J90" s="261" cm="1">
        <f t="array" ref="J90">AVERAGE(F90:I90)</f>
        <v>0</v>
      </c>
      <c r="K90" s="261" cm="1">
        <f t="array" ref="K90">AVERAGE(G90:J90)</f>
        <v>0</v>
      </c>
      <c r="L90" s="261" cm="1">
        <f t="array" ref="L90">AVERAGE(H90:K90)</f>
        <v>0</v>
      </c>
      <c r="M90" s="261" cm="1">
        <f t="array" ref="M90">AVERAGE(I90:L90)</f>
        <v>0</v>
      </c>
      <c r="N90" s="261" cm="1">
        <f t="array" ref="N90">AVERAGE(J90:M90)</f>
        <v>0</v>
      </c>
      <c r="O90" s="261" cm="1">
        <f t="array" ref="O90">SUM(C90:N90)</f>
        <v>0</v>
      </c>
      <c r="P90" s="224"/>
      <c r="Q90" s="126"/>
      <c r="R90" s="126"/>
      <c r="S90" s="126"/>
      <c r="T90" s="126"/>
      <c r="U90" s="126"/>
      <c r="V90" s="126"/>
      <c r="W90" s="126"/>
      <c r="X90" s="126"/>
      <c r="Y90" s="126"/>
      <c r="Z90" s="126"/>
      <c r="AA90" s="126"/>
      <c r="AB90" s="126"/>
      <c r="AC90" s="126"/>
    </row>
    <row r="91" spans="1:29" ht="16.5" customHeight="1">
      <c r="A91" s="244" t="s">
        <v>939</v>
      </c>
      <c r="B91" s="244" t="s">
        <v>940</v>
      </c>
      <c r="C91" s="261">
        <v>506311</v>
      </c>
      <c r="D91" s="261">
        <v>0</v>
      </c>
      <c r="E91" s="261">
        <v>0</v>
      </c>
      <c r="F91" s="261">
        <v>0</v>
      </c>
      <c r="G91" s="261" cm="1">
        <f t="array" ref="G91">AVERAGE(C91:F91)</f>
        <v>126577.75</v>
      </c>
      <c r="H91" s="261" cm="1">
        <f t="array" ref="H91">AVERAGE(D91:G91)</f>
        <v>31644.4375</v>
      </c>
      <c r="I91" s="261" cm="1">
        <f t="array" ref="I91">AVERAGE(E91:H91)</f>
        <v>39555.546875</v>
      </c>
      <c r="J91" s="261" cm="1">
        <f t="array" ref="J91">AVERAGE(F91:I91)</f>
        <v>49444.43359375</v>
      </c>
      <c r="K91" s="261" cm="1">
        <f t="array" ref="K91">AVERAGE(G91:J91)</f>
        <v>61805.5419921875</v>
      </c>
      <c r="L91" s="261" cm="1">
        <f t="array" ref="L91">AVERAGE(H91:K91)</f>
        <v>45612.489990234375</v>
      </c>
      <c r="M91" s="261" cm="1">
        <f t="array" ref="M91">AVERAGE(I91:L91)</f>
        <v>49104.503112792969</v>
      </c>
      <c r="N91" s="261" cm="1">
        <f t="array" ref="N91">AVERAGE(J91:M91)</f>
        <v>51491.742172241211</v>
      </c>
      <c r="O91" s="261" cm="1">
        <f t="array" ref="O91">SUM(C91:N91)</f>
        <v>961547.44523620605</v>
      </c>
      <c r="P91" s="224"/>
      <c r="Q91" s="126"/>
      <c r="R91" s="126"/>
      <c r="S91" s="126"/>
      <c r="T91" s="126"/>
      <c r="U91" s="126"/>
      <c r="V91" s="126"/>
      <c r="W91" s="126"/>
      <c r="X91" s="126"/>
      <c r="Y91" s="126"/>
      <c r="Z91" s="126"/>
      <c r="AA91" s="126"/>
      <c r="AB91" s="126"/>
      <c r="AC91" s="126"/>
    </row>
    <row r="92" spans="1:29" ht="16.5" customHeight="1">
      <c r="A92" s="244" t="s">
        <v>941</v>
      </c>
      <c r="B92" s="244" t="s">
        <v>942</v>
      </c>
      <c r="C92" s="261">
        <v>0</v>
      </c>
      <c r="D92" s="261">
        <v>0</v>
      </c>
      <c r="E92" s="261">
        <v>3487672</v>
      </c>
      <c r="F92" s="261">
        <v>0</v>
      </c>
      <c r="G92" s="261" cm="1">
        <f t="array" ref="G92">AVERAGE(C92:F92)</f>
        <v>871918</v>
      </c>
      <c r="H92" s="261" cm="1">
        <f t="array" ref="H92">AVERAGE(D92:G92)</f>
        <v>1089897.5</v>
      </c>
      <c r="I92" s="261" cm="1">
        <f t="array" ref="I92">AVERAGE(E92:H92)</f>
        <v>1362371.875</v>
      </c>
      <c r="J92" s="261" cm="1">
        <f t="array" ref="J92">AVERAGE(F92:I92)</f>
        <v>831046.84375</v>
      </c>
      <c r="K92" s="261" cm="1">
        <f t="array" ref="K92">AVERAGE(G92:J92)</f>
        <v>1038808.5546875</v>
      </c>
      <c r="L92" s="261" cm="1">
        <f t="array" ref="L92">AVERAGE(H92:K92)</f>
        <v>1080531.193359375</v>
      </c>
      <c r="M92" s="261" cm="1">
        <f t="array" ref="M92">AVERAGE(I92:L92)</f>
        <v>1078189.6166992188</v>
      </c>
      <c r="N92" s="261" cm="1">
        <f t="array" ref="N92">AVERAGE(J92:M92)</f>
        <v>1007144.0521240234</v>
      </c>
      <c r="O92" s="261" cm="1">
        <f t="array" ref="O92">SUM(C92:N92)</f>
        <v>11847579.635620117</v>
      </c>
      <c r="P92" s="224"/>
      <c r="Q92" s="126"/>
      <c r="R92" s="126"/>
      <c r="S92" s="126"/>
      <c r="T92" s="126"/>
      <c r="U92" s="126"/>
      <c r="V92" s="126"/>
      <c r="W92" s="126"/>
      <c r="X92" s="126"/>
      <c r="Y92" s="126"/>
      <c r="Z92" s="126"/>
      <c r="AA92" s="126"/>
      <c r="AB92" s="126"/>
      <c r="AC92" s="126"/>
    </row>
    <row r="93" spans="1:29" ht="16.5" customHeight="1">
      <c r="A93" s="244" t="s">
        <v>943</v>
      </c>
      <c r="B93" s="244" t="s">
        <v>944</v>
      </c>
      <c r="C93" s="261">
        <v>0</v>
      </c>
      <c r="D93" s="261">
        <v>0</v>
      </c>
      <c r="E93" s="261">
        <v>0</v>
      </c>
      <c r="F93" s="261">
        <v>0</v>
      </c>
      <c r="G93" s="261" cm="1">
        <f t="array" ref="G93">AVERAGE(C93:F93)</f>
        <v>0</v>
      </c>
      <c r="H93" s="261" cm="1">
        <f t="array" ref="H93">AVERAGE(D93:G93)</f>
        <v>0</v>
      </c>
      <c r="I93" s="261" cm="1">
        <f t="array" ref="I93">AVERAGE(E93:H93)</f>
        <v>0</v>
      </c>
      <c r="J93" s="261" cm="1">
        <f t="array" ref="J93">AVERAGE(F93:I93)</f>
        <v>0</v>
      </c>
      <c r="K93" s="261" cm="1">
        <f t="array" ref="K93">AVERAGE(G93:J93)</f>
        <v>0</v>
      </c>
      <c r="L93" s="261" cm="1">
        <f t="array" ref="L93">AVERAGE(H93:K93)</f>
        <v>0</v>
      </c>
      <c r="M93" s="261" cm="1">
        <f t="array" ref="M93">AVERAGE(I93:L93)</f>
        <v>0</v>
      </c>
      <c r="N93" s="261" cm="1">
        <f t="array" ref="N93">AVERAGE(J93:M93)</f>
        <v>0</v>
      </c>
      <c r="O93" s="261" cm="1">
        <f t="array" ref="O93">SUM(C93:N93)</f>
        <v>0</v>
      </c>
      <c r="P93" s="224"/>
      <c r="Q93" s="126"/>
      <c r="R93" s="126"/>
      <c r="S93" s="126"/>
      <c r="T93" s="126"/>
      <c r="U93" s="126"/>
      <c r="V93" s="126"/>
      <c r="W93" s="126"/>
      <c r="X93" s="126"/>
      <c r="Y93" s="126"/>
      <c r="Z93" s="126"/>
      <c r="AA93" s="126"/>
      <c r="AB93" s="126"/>
      <c r="AC93" s="126"/>
    </row>
    <row r="94" spans="1:29" ht="16.5" customHeight="1">
      <c r="A94" s="244" t="s">
        <v>945</v>
      </c>
      <c r="B94" s="244" t="s">
        <v>946</v>
      </c>
      <c r="C94" s="261">
        <v>506311</v>
      </c>
      <c r="D94" s="261">
        <v>0</v>
      </c>
      <c r="E94" s="261">
        <v>0</v>
      </c>
      <c r="F94" s="261">
        <v>0</v>
      </c>
      <c r="G94" s="261" cm="1">
        <f t="array" ref="G94">AVERAGE(C94:F94)</f>
        <v>126577.75</v>
      </c>
      <c r="H94" s="261" cm="1">
        <f t="array" ref="H94">AVERAGE(D94:G94)</f>
        <v>31644.4375</v>
      </c>
      <c r="I94" s="261" cm="1">
        <f t="array" ref="I94">AVERAGE(E94:H94)</f>
        <v>39555.546875</v>
      </c>
      <c r="J94" s="261" cm="1">
        <f t="array" ref="J94">AVERAGE(F94:I94)</f>
        <v>49444.43359375</v>
      </c>
      <c r="K94" s="261" cm="1">
        <f t="array" ref="K94">AVERAGE(G94:J94)</f>
        <v>61805.5419921875</v>
      </c>
      <c r="L94" s="261" cm="1">
        <f t="array" ref="L94">AVERAGE(H94:K94)</f>
        <v>45612.489990234375</v>
      </c>
      <c r="M94" s="261" cm="1">
        <f t="array" ref="M94">AVERAGE(I94:L94)</f>
        <v>49104.503112792969</v>
      </c>
      <c r="N94" s="261" cm="1">
        <f t="array" ref="N94">AVERAGE(J94:M94)</f>
        <v>51491.742172241211</v>
      </c>
      <c r="O94" s="261" cm="1">
        <f t="array" ref="O94">SUM(C94:N94)</f>
        <v>961547.44523620605</v>
      </c>
      <c r="P94" s="224"/>
      <c r="Q94" s="126"/>
      <c r="R94" s="126"/>
      <c r="S94" s="126"/>
      <c r="T94" s="126"/>
      <c r="U94" s="126"/>
      <c r="V94" s="126"/>
      <c r="W94" s="126"/>
      <c r="X94" s="126"/>
      <c r="Y94" s="126"/>
      <c r="Z94" s="126"/>
      <c r="AA94" s="126"/>
      <c r="AB94" s="126"/>
      <c r="AC94" s="126"/>
    </row>
    <row r="95" spans="1:29" ht="16.5" customHeight="1">
      <c r="A95" s="244" t="s">
        <v>947</v>
      </c>
      <c r="B95" s="244" t="s">
        <v>948</v>
      </c>
      <c r="C95" s="261">
        <v>9053000</v>
      </c>
      <c r="D95" s="261">
        <v>0</v>
      </c>
      <c r="E95" s="261">
        <v>8925672</v>
      </c>
      <c r="F95" s="261">
        <v>5484000</v>
      </c>
      <c r="G95" s="261" cm="1">
        <f t="array" ref="G95">AVERAGE(C95:F95)</f>
        <v>5865668</v>
      </c>
      <c r="H95" s="261" cm="1">
        <f t="array" ref="H95">AVERAGE(D95:G95)</f>
        <v>5068835</v>
      </c>
      <c r="I95" s="261" cm="1">
        <f t="array" ref="I95">AVERAGE(E95:H95)</f>
        <v>6336043.75</v>
      </c>
      <c r="J95" s="261" cm="1">
        <f t="array" ref="J95">AVERAGE(F95:I95)</f>
        <v>5688636.6875</v>
      </c>
      <c r="K95" s="261" cm="1">
        <f t="array" ref="K95">AVERAGE(G95:J95)</f>
        <v>5739795.859375</v>
      </c>
      <c r="L95" s="261" cm="1">
        <f t="array" ref="L95">AVERAGE(H95:K95)</f>
        <v>5708327.82421875</v>
      </c>
      <c r="M95" s="261" cm="1">
        <f t="array" ref="M95">AVERAGE(I95:L95)</f>
        <v>5868201.0302734375</v>
      </c>
      <c r="N95" s="261" cm="1">
        <f t="array" ref="N95">AVERAGE(J95:M95)</f>
        <v>5751240.3503417969</v>
      </c>
      <c r="O95" s="261" cm="1">
        <f t="array" ref="O95">SUM(C95:N95)</f>
        <v>69489420.501708984</v>
      </c>
      <c r="P95" s="224"/>
      <c r="Q95" s="126"/>
      <c r="R95" s="126"/>
      <c r="S95" s="126"/>
      <c r="T95" s="126"/>
      <c r="U95" s="126"/>
      <c r="V95" s="126"/>
      <c r="W95" s="126"/>
      <c r="X95" s="126"/>
      <c r="Y95" s="126"/>
      <c r="Z95" s="126"/>
      <c r="AA95" s="126"/>
      <c r="AB95" s="126"/>
      <c r="AC95" s="126"/>
    </row>
    <row r="96" spans="1:29" ht="16.5" customHeight="1">
      <c r="A96" s="244" t="s">
        <v>949</v>
      </c>
      <c r="B96" s="244" t="s">
        <v>950</v>
      </c>
      <c r="C96" s="261">
        <v>0</v>
      </c>
      <c r="D96" s="261">
        <v>0</v>
      </c>
      <c r="E96" s="261">
        <v>0</v>
      </c>
      <c r="F96" s="261">
        <v>0</v>
      </c>
      <c r="G96" s="261" cm="1">
        <f t="array" ref="G96">AVERAGE(C96:F96)</f>
        <v>0</v>
      </c>
      <c r="H96" s="261" cm="1">
        <f t="array" ref="H96">AVERAGE(D96:G96)</f>
        <v>0</v>
      </c>
      <c r="I96" s="261" cm="1">
        <f t="array" ref="I96">AVERAGE(E96:H96)</f>
        <v>0</v>
      </c>
      <c r="J96" s="261" cm="1">
        <f t="array" ref="J96">AVERAGE(F96:I96)</f>
        <v>0</v>
      </c>
      <c r="K96" s="261" cm="1">
        <f t="array" ref="K96">AVERAGE(G96:J96)</f>
        <v>0</v>
      </c>
      <c r="L96" s="261" cm="1">
        <f t="array" ref="L96">AVERAGE(H96:K96)</f>
        <v>0</v>
      </c>
      <c r="M96" s="261" cm="1">
        <f t="array" ref="M96">AVERAGE(I96:L96)</f>
        <v>0</v>
      </c>
      <c r="N96" s="261" cm="1">
        <f t="array" ref="N96">AVERAGE(J96:M96)</f>
        <v>0</v>
      </c>
      <c r="O96" s="261" cm="1">
        <f t="array" ref="O96">SUM(C96:N96)</f>
        <v>0</v>
      </c>
      <c r="P96" s="224"/>
      <c r="Q96" s="126"/>
      <c r="R96" s="126"/>
      <c r="S96" s="126"/>
      <c r="T96" s="126"/>
      <c r="U96" s="126"/>
      <c r="V96" s="126"/>
      <c r="W96" s="126"/>
      <c r="X96" s="126"/>
      <c r="Y96" s="126"/>
      <c r="Z96" s="126"/>
      <c r="AA96" s="126"/>
      <c r="AB96" s="126"/>
      <c r="AC96" s="126"/>
    </row>
    <row r="97" spans="1:29" ht="16.5" customHeight="1">
      <c r="A97" s="244" t="s">
        <v>951</v>
      </c>
      <c r="B97" s="244" t="s">
        <v>952</v>
      </c>
      <c r="C97" s="261">
        <v>506311</v>
      </c>
      <c r="D97" s="261">
        <v>0</v>
      </c>
      <c r="E97" s="261">
        <v>0</v>
      </c>
      <c r="F97" s="261">
        <v>0</v>
      </c>
      <c r="G97" s="261" cm="1">
        <f t="array" ref="G97">AVERAGE(C97:F97)</f>
        <v>126577.75</v>
      </c>
      <c r="H97" s="261" cm="1">
        <f t="array" ref="H97">AVERAGE(D97:G97)</f>
        <v>31644.4375</v>
      </c>
      <c r="I97" s="261" cm="1">
        <f t="array" ref="I97">AVERAGE(E97:H97)</f>
        <v>39555.546875</v>
      </c>
      <c r="J97" s="261" cm="1">
        <f t="array" ref="J97">AVERAGE(F97:I97)</f>
        <v>49444.43359375</v>
      </c>
      <c r="K97" s="261" cm="1">
        <f t="array" ref="K97">AVERAGE(G97:J97)</f>
        <v>61805.5419921875</v>
      </c>
      <c r="L97" s="261" cm="1">
        <f t="array" ref="L97">AVERAGE(H97:K97)</f>
        <v>45612.489990234375</v>
      </c>
      <c r="M97" s="261" cm="1">
        <f t="array" ref="M97">AVERAGE(I97:L97)</f>
        <v>49104.503112792969</v>
      </c>
      <c r="N97" s="261" cm="1">
        <f t="array" ref="N97">AVERAGE(J97:M97)</f>
        <v>51491.742172241211</v>
      </c>
      <c r="O97" s="261" cm="1">
        <f t="array" ref="O97">SUM(C97:N97)</f>
        <v>961547.44523620605</v>
      </c>
      <c r="P97" s="224"/>
      <c r="Q97" s="126"/>
      <c r="R97" s="126"/>
      <c r="S97" s="126"/>
      <c r="T97" s="126"/>
      <c r="U97" s="126"/>
      <c r="V97" s="126"/>
      <c r="W97" s="126"/>
      <c r="X97" s="126"/>
      <c r="Y97" s="126"/>
      <c r="Z97" s="126"/>
      <c r="AA97" s="126"/>
      <c r="AB97" s="126"/>
      <c r="AC97" s="126"/>
    </row>
    <row r="98" spans="1:29" ht="16.5" customHeight="1">
      <c r="A98" s="244" t="s">
        <v>953</v>
      </c>
      <c r="B98" s="244" t="s">
        <v>954</v>
      </c>
      <c r="C98" s="261">
        <v>0</v>
      </c>
      <c r="D98" s="261">
        <v>0</v>
      </c>
      <c r="E98" s="261">
        <v>0</v>
      </c>
      <c r="F98" s="261">
        <v>0</v>
      </c>
      <c r="G98" s="261" cm="1">
        <f t="array" ref="G98">AVERAGE(C98:F98)</f>
        <v>0</v>
      </c>
      <c r="H98" s="261" cm="1">
        <f t="array" ref="H98">AVERAGE(D98:G98)</f>
        <v>0</v>
      </c>
      <c r="I98" s="261" cm="1">
        <f t="array" ref="I98">AVERAGE(E98:H98)</f>
        <v>0</v>
      </c>
      <c r="J98" s="261" cm="1">
        <f t="array" ref="J98">AVERAGE(F98:I98)</f>
        <v>0</v>
      </c>
      <c r="K98" s="261" cm="1">
        <f t="array" ref="K98">AVERAGE(G98:J98)</f>
        <v>0</v>
      </c>
      <c r="L98" s="261" cm="1">
        <f t="array" ref="L98">AVERAGE(H98:K98)</f>
        <v>0</v>
      </c>
      <c r="M98" s="261" cm="1">
        <f t="array" ref="M98">AVERAGE(I98:L98)</f>
        <v>0</v>
      </c>
      <c r="N98" s="261" cm="1">
        <f t="array" ref="N98">AVERAGE(J98:M98)</f>
        <v>0</v>
      </c>
      <c r="O98" s="261" cm="1">
        <f t="array" ref="O98">SUM(C98:N98)</f>
        <v>0</v>
      </c>
      <c r="P98" s="224"/>
      <c r="Q98" s="126"/>
      <c r="R98" s="126"/>
      <c r="S98" s="126"/>
      <c r="T98" s="126"/>
      <c r="U98" s="126"/>
      <c r="V98" s="126"/>
      <c r="W98" s="126"/>
      <c r="X98" s="126"/>
      <c r="Y98" s="126"/>
      <c r="Z98" s="126"/>
      <c r="AA98" s="126"/>
      <c r="AB98" s="126"/>
      <c r="AC98" s="126"/>
    </row>
    <row r="99" spans="1:29" ht="16.5" customHeight="1">
      <c r="A99" s="244" t="s">
        <v>955</v>
      </c>
      <c r="B99" s="244" t="s">
        <v>956</v>
      </c>
      <c r="C99" s="261">
        <v>1268000</v>
      </c>
      <c r="D99" s="261">
        <v>7500</v>
      </c>
      <c r="E99" s="261">
        <v>2163199</v>
      </c>
      <c r="F99" s="261">
        <v>1275500</v>
      </c>
      <c r="G99" s="261" cm="1">
        <f t="array" ref="G99">AVERAGE(C99:F99)</f>
        <v>1178549.75</v>
      </c>
      <c r="H99" s="261" cm="1">
        <f t="array" ref="H99">AVERAGE(D99:G99)</f>
        <v>1156187.1875</v>
      </c>
      <c r="I99" s="261" cm="1">
        <f t="array" ref="I99">AVERAGE(E99:H99)</f>
        <v>1443358.984375</v>
      </c>
      <c r="J99" s="261" cm="1">
        <f t="array" ref="J99">AVERAGE(F99:I99)</f>
        <v>1263398.98046875</v>
      </c>
      <c r="K99" s="261" cm="1">
        <f t="array" ref="K99">AVERAGE(G99:J99)</f>
        <v>1260373.7255859375</v>
      </c>
      <c r="L99" s="261" cm="1">
        <f t="array" ref="L99">AVERAGE(H99:K99)</f>
        <v>1280829.7194824219</v>
      </c>
      <c r="M99" s="261" cm="1">
        <f t="array" ref="M99">AVERAGE(I99:L99)</f>
        <v>1311990.3524780273</v>
      </c>
      <c r="N99" s="261" cm="1">
        <f t="array" ref="N99">AVERAGE(J99:M99)</f>
        <v>1279148.1945037842</v>
      </c>
      <c r="O99" s="261" cm="1">
        <f t="array" ref="O99">SUM(C99:N99)</f>
        <v>14888035.894393921</v>
      </c>
      <c r="P99" s="224"/>
      <c r="Q99" s="126"/>
      <c r="R99" s="126"/>
      <c r="S99" s="126"/>
      <c r="T99" s="126"/>
      <c r="U99" s="126"/>
      <c r="V99" s="126"/>
      <c r="W99" s="126"/>
      <c r="X99" s="126"/>
      <c r="Y99" s="126"/>
      <c r="Z99" s="126"/>
      <c r="AA99" s="126"/>
      <c r="AB99" s="126"/>
      <c r="AC99" s="126"/>
    </row>
    <row r="100" spans="1:29" ht="15" customHeight="1">
      <c r="A100" s="265" t="s">
        <v>957</v>
      </c>
      <c r="B100" s="265" t="s">
        <v>958</v>
      </c>
      <c r="C100" s="266" cm="1">
        <f t="array" ref="C100">C101+C112+C118+C122+C135+C142</f>
        <v>114095053.92</v>
      </c>
      <c r="D100" s="266" cm="1">
        <f t="array" ref="D100">D101+D112+D118+D122+D135+D142</f>
        <v>857356388.63</v>
      </c>
      <c r="E100" s="266" cm="1">
        <f t="array" ref="E100">E101+E112+E118+E122+E135+E142</f>
        <v>1233275114.05</v>
      </c>
      <c r="F100" s="266" cm="1">
        <f t="array" ref="F100">F101+F112+F118+F122+F135+F142</f>
        <v>893298973.74000001</v>
      </c>
      <c r="G100" s="266" cm="1">
        <f t="array" ref="G100">G101+G112+G118+G122+G135+G142</f>
        <v>1949044592.9749999</v>
      </c>
      <c r="H100" s="266" cm="1">
        <f t="array" ref="H100">H101+H112+H118+H122+H135+H142</f>
        <v>1709411938.9749999</v>
      </c>
      <c r="I100" s="266" cm="1">
        <f t="array" ref="I100">I101+I112+I118+I122+I135+I142</f>
        <v>1708895251.4749999</v>
      </c>
      <c r="J100" s="266" cm="1">
        <f t="array" ref="J100">J101+J112+J118+J122+J135+J142</f>
        <v>1710200142.0999999</v>
      </c>
      <c r="K100" s="266" cm="1">
        <f t="array" ref="K100">K101+K112+K118+K122+K135+K142</f>
        <v>1710207755.3812499</v>
      </c>
      <c r="L100" s="266" cm="1">
        <f t="array" ref="L100">L101+L112+L118+L122+L135+L142</f>
        <v>1709678771.9828124</v>
      </c>
      <c r="M100" s="266" cm="1">
        <f t="array" ref="M100">M101+M112+M118+M122+M135+M142</f>
        <v>1709745480.2347655</v>
      </c>
      <c r="N100" s="266" cm="1">
        <f t="array" ref="N100">N101+N112+N118+N122+N135+N142</f>
        <v>1868928237.4247069</v>
      </c>
      <c r="O100" s="266" cm="1">
        <f t="array" ref="O100">O101+O112+O118+O122+O135+O142</f>
        <v>17174137700.888535</v>
      </c>
      <c r="P100" s="224"/>
      <c r="Q100" s="126"/>
      <c r="R100" s="126"/>
      <c r="S100" s="126"/>
      <c r="T100" s="126"/>
      <c r="U100" s="126"/>
      <c r="V100" s="126"/>
      <c r="W100" s="126"/>
      <c r="X100" s="126"/>
      <c r="Y100" s="126"/>
      <c r="Z100" s="126"/>
      <c r="AA100" s="126"/>
      <c r="AB100" s="126"/>
      <c r="AC100" s="126"/>
    </row>
    <row r="101" spans="1:29" ht="15" customHeight="1">
      <c r="A101" s="267" t="s">
        <v>959</v>
      </c>
      <c r="B101" s="267" t="s">
        <v>960</v>
      </c>
      <c r="C101" s="268" cm="1">
        <f t="array" ref="C101">SUM(C102:C111)</f>
        <v>0</v>
      </c>
      <c r="D101" s="268" cm="1">
        <f t="array" ref="D101">SUM(D102:D111)</f>
        <v>690393071</v>
      </c>
      <c r="E101" s="268" cm="1">
        <f t="array" ref="E101">SUM(E102:E111)</f>
        <v>819860226</v>
      </c>
      <c r="F101" s="268" cm="1">
        <f t="array" ref="F101">SUM(F102:F111)</f>
        <v>620490687</v>
      </c>
      <c r="G101" s="268" cm="1">
        <f t="array" ref="G101">SUM(G102:G111)</f>
        <v>1660969335</v>
      </c>
      <c r="H101" s="268" cm="1">
        <f t="array" ref="H101">SUM(H102:H111)</f>
        <v>1600842235</v>
      </c>
      <c r="I101" s="268" cm="1">
        <f t="array" ref="I101">SUM(I102:I111)</f>
        <v>1600842235</v>
      </c>
      <c r="J101" s="268" cm="1">
        <f t="array" ref="J101">SUM(J102:J111)</f>
        <v>1600842235</v>
      </c>
      <c r="K101" s="268" cm="1">
        <f t="array" ref="K101">SUM(K102:K111)</f>
        <v>1600842235</v>
      </c>
      <c r="L101" s="268" cm="1">
        <f t="array" ref="L101">SUM(L102:L111)</f>
        <v>1600842235</v>
      </c>
      <c r="M101" s="268" cm="1">
        <f t="array" ref="M101">SUM(M102:M111)</f>
        <v>1600842235</v>
      </c>
      <c r="N101" s="268" cm="1">
        <f t="array" ref="N101">SUM(N102:N111)</f>
        <v>1694812435</v>
      </c>
      <c r="O101" s="269" cm="1">
        <f t="array" ref="O101">SUM(C101:N101)</f>
        <v>15091579164</v>
      </c>
      <c r="P101" s="224"/>
      <c r="Q101" s="126"/>
      <c r="R101" s="126"/>
      <c r="S101" s="126"/>
      <c r="T101" s="126"/>
      <c r="U101" s="126"/>
      <c r="V101" s="126"/>
      <c r="W101" s="126"/>
      <c r="X101" s="126"/>
      <c r="Y101" s="126"/>
      <c r="Z101" s="126"/>
      <c r="AA101" s="126"/>
      <c r="AB101" s="126"/>
      <c r="AC101" s="126"/>
    </row>
    <row r="102" spans="1:29" ht="16.5" customHeight="1">
      <c r="A102" s="244" t="s">
        <v>961</v>
      </c>
      <c r="B102" s="244" t="s">
        <v>962</v>
      </c>
      <c r="C102" s="261">
        <v>0</v>
      </c>
      <c r="D102" s="261">
        <v>730590</v>
      </c>
      <c r="E102" s="261">
        <v>0</v>
      </c>
      <c r="F102" s="261">
        <v>0</v>
      </c>
      <c r="G102" s="261"/>
      <c r="H102" s="261"/>
      <c r="I102" s="261"/>
      <c r="J102" s="261"/>
      <c r="K102" s="261"/>
      <c r="L102" s="261"/>
      <c r="M102" s="261"/>
      <c r="N102" s="261"/>
      <c r="O102" s="261" cm="1">
        <f t="array" ref="O102">SUM(C102:N102)</f>
        <v>730590</v>
      </c>
      <c r="P102" s="224"/>
      <c r="Q102" s="126"/>
      <c r="R102" s="126"/>
      <c r="S102" s="126"/>
      <c r="T102" s="126"/>
      <c r="U102" s="126"/>
      <c r="V102" s="126"/>
      <c r="W102" s="126"/>
      <c r="X102" s="126"/>
      <c r="Y102" s="126"/>
      <c r="Z102" s="126"/>
      <c r="AA102" s="126"/>
      <c r="AB102" s="126"/>
      <c r="AC102" s="126"/>
    </row>
    <row r="103" spans="1:29" ht="16.5" customHeight="1">
      <c r="A103" s="244" t="s">
        <v>963</v>
      </c>
      <c r="B103" s="244" t="s">
        <v>964</v>
      </c>
      <c r="C103" s="261">
        <v>0</v>
      </c>
      <c r="D103" s="261">
        <v>206263000</v>
      </c>
      <c r="E103" s="261">
        <v>340773528</v>
      </c>
      <c r="F103" s="261">
        <v>147654996</v>
      </c>
      <c r="G103" s="261">
        <v>1300000000</v>
      </c>
      <c r="H103" s="261">
        <v>1300000000</v>
      </c>
      <c r="I103" s="261">
        <v>1300000000</v>
      </c>
      <c r="J103" s="261">
        <v>1300000000</v>
      </c>
      <c r="K103" s="261">
        <v>1300000000</v>
      </c>
      <c r="L103" s="261">
        <v>1300000000</v>
      </c>
      <c r="M103" s="261">
        <v>1300000000</v>
      </c>
      <c r="N103" s="261">
        <v>1300000000</v>
      </c>
      <c r="O103" s="261" cm="1">
        <f t="array" ref="O103">SUM(C103:N103)</f>
        <v>11094691524</v>
      </c>
      <c r="P103" s="224"/>
      <c r="Q103" s="126"/>
      <c r="R103" s="126"/>
      <c r="S103" s="126"/>
      <c r="T103" s="126"/>
      <c r="U103" s="126"/>
      <c r="V103" s="126"/>
      <c r="W103" s="126"/>
      <c r="X103" s="126"/>
      <c r="Y103" s="126"/>
      <c r="Z103" s="126"/>
      <c r="AA103" s="126"/>
      <c r="AB103" s="126"/>
      <c r="AC103" s="126"/>
    </row>
    <row r="104" spans="1:29" ht="16.5" customHeight="1">
      <c r="A104" s="244" t="s">
        <v>965</v>
      </c>
      <c r="B104" s="244" t="s">
        <v>966</v>
      </c>
      <c r="C104" s="261">
        <v>0</v>
      </c>
      <c r="D104" s="261">
        <v>0</v>
      </c>
      <c r="E104" s="261">
        <v>0</v>
      </c>
      <c r="F104" s="261">
        <v>1174790</v>
      </c>
      <c r="G104" s="261">
        <v>25000000</v>
      </c>
      <c r="H104" s="261">
        <v>0</v>
      </c>
      <c r="I104" s="261">
        <v>0</v>
      </c>
      <c r="J104" s="261">
        <v>0</v>
      </c>
      <c r="K104" s="261">
        <v>0</v>
      </c>
      <c r="L104" s="261">
        <v>0</v>
      </c>
      <c r="M104" s="261">
        <v>0</v>
      </c>
      <c r="N104" s="261">
        <v>0</v>
      </c>
      <c r="O104" s="261" cm="1">
        <f t="array" ref="O104">SUM(C104:N104)</f>
        <v>26174790</v>
      </c>
      <c r="P104" s="224"/>
      <c r="Q104" s="126"/>
      <c r="R104" s="126"/>
      <c r="S104" s="126"/>
      <c r="T104" s="126"/>
      <c r="U104" s="126"/>
      <c r="V104" s="126"/>
      <c r="W104" s="126"/>
      <c r="X104" s="126"/>
      <c r="Y104" s="126"/>
      <c r="Z104" s="126"/>
      <c r="AA104" s="126"/>
      <c r="AB104" s="126"/>
      <c r="AC104" s="126"/>
    </row>
    <row r="105" spans="1:29" ht="16.5" customHeight="1">
      <c r="A105" s="244" t="s">
        <v>967</v>
      </c>
      <c r="B105" s="244" t="s">
        <v>968</v>
      </c>
      <c r="C105" s="261">
        <v>0</v>
      </c>
      <c r="D105" s="261">
        <v>0</v>
      </c>
      <c r="E105" s="261">
        <v>29892000</v>
      </c>
      <c r="F105" s="261">
        <v>108875760</v>
      </c>
      <c r="G105" s="261">
        <v>145127100</v>
      </c>
      <c r="H105" s="261">
        <v>110000000</v>
      </c>
      <c r="I105" s="261">
        <v>110000000</v>
      </c>
      <c r="J105" s="261">
        <v>110000000</v>
      </c>
      <c r="K105" s="261">
        <v>110000000</v>
      </c>
      <c r="L105" s="261">
        <v>110000000</v>
      </c>
      <c r="M105" s="261">
        <v>110000000</v>
      </c>
      <c r="N105" s="261">
        <v>110000000</v>
      </c>
      <c r="O105" s="261" cm="1">
        <f t="array" ref="O105">SUM(C105:N105)</f>
        <v>1053894860</v>
      </c>
      <c r="P105" s="224"/>
      <c r="Q105" s="126"/>
      <c r="R105" s="126"/>
      <c r="S105" s="126"/>
      <c r="T105" s="126"/>
      <c r="U105" s="126"/>
      <c r="V105" s="126"/>
      <c r="W105" s="126"/>
      <c r="X105" s="126"/>
      <c r="Y105" s="126"/>
      <c r="Z105" s="126"/>
      <c r="AA105" s="126"/>
      <c r="AB105" s="126"/>
      <c r="AC105" s="126"/>
    </row>
    <row r="106" spans="1:29" ht="16.5" customHeight="1">
      <c r="A106" s="244" t="s">
        <v>969</v>
      </c>
      <c r="B106" s="244" t="s">
        <v>970</v>
      </c>
      <c r="C106" s="261">
        <v>0</v>
      </c>
      <c r="D106" s="261">
        <v>0</v>
      </c>
      <c r="E106" s="261">
        <v>0</v>
      </c>
      <c r="F106" s="261">
        <v>0</v>
      </c>
      <c r="G106" s="261"/>
      <c r="H106" s="261"/>
      <c r="I106" s="261"/>
      <c r="J106" s="261"/>
      <c r="K106" s="261"/>
      <c r="L106" s="261"/>
      <c r="M106" s="261"/>
      <c r="N106" s="261"/>
      <c r="O106" s="261" cm="1">
        <f t="array" ref="O106">SUM(C106:N106)</f>
        <v>0</v>
      </c>
      <c r="P106" s="224"/>
      <c r="Q106" s="126"/>
      <c r="R106" s="126"/>
      <c r="S106" s="126"/>
      <c r="T106" s="126"/>
      <c r="U106" s="126"/>
      <c r="V106" s="126"/>
      <c r="W106" s="126"/>
      <c r="X106" s="126"/>
      <c r="Y106" s="126"/>
      <c r="Z106" s="126"/>
      <c r="AA106" s="126"/>
      <c r="AB106" s="126"/>
      <c r="AC106" s="126"/>
    </row>
    <row r="107" spans="1:29" ht="16.5" customHeight="1">
      <c r="A107" s="244" t="s">
        <v>971</v>
      </c>
      <c r="B107" s="244" t="s">
        <v>972</v>
      </c>
      <c r="C107" s="261">
        <v>0</v>
      </c>
      <c r="D107" s="261">
        <v>0</v>
      </c>
      <c r="E107" s="261">
        <v>33970200</v>
      </c>
      <c r="F107" s="261">
        <v>0</v>
      </c>
      <c r="G107" s="261"/>
      <c r="H107" s="261"/>
      <c r="I107" s="261"/>
      <c r="J107" s="261"/>
      <c r="K107" s="261"/>
      <c r="L107" s="261"/>
      <c r="M107" s="261"/>
      <c r="N107" s="261">
        <v>33970200</v>
      </c>
      <c r="O107" s="261" cm="1">
        <f t="array" ref="O107">SUM(C107:N107)</f>
        <v>67940400</v>
      </c>
      <c r="P107" s="224"/>
      <c r="Q107" s="126"/>
      <c r="R107" s="126"/>
      <c r="S107" s="126"/>
      <c r="T107" s="126"/>
      <c r="U107" s="126"/>
      <c r="V107" s="126"/>
      <c r="W107" s="126"/>
      <c r="X107" s="126"/>
      <c r="Y107" s="126"/>
      <c r="Z107" s="126"/>
      <c r="AA107" s="126"/>
      <c r="AB107" s="126"/>
      <c r="AC107" s="126"/>
    </row>
    <row r="108" spans="1:29" ht="16.5" customHeight="1">
      <c r="A108" s="244" t="s">
        <v>973</v>
      </c>
      <c r="B108" s="244" t="s">
        <v>974</v>
      </c>
      <c r="C108" s="261">
        <v>0</v>
      </c>
      <c r="D108" s="261">
        <v>9233726</v>
      </c>
      <c r="E108" s="261">
        <v>27835287</v>
      </c>
      <c r="F108" s="261">
        <v>84160657</v>
      </c>
      <c r="G108" s="261"/>
      <c r="H108" s="261"/>
      <c r="I108" s="261"/>
      <c r="J108" s="261"/>
      <c r="K108" s="261"/>
      <c r="L108" s="261"/>
      <c r="M108" s="261"/>
      <c r="N108" s="261"/>
      <c r="O108" s="261" cm="1">
        <f t="array" ref="O108">SUM(C108:N108)</f>
        <v>121229670</v>
      </c>
      <c r="P108" s="224"/>
      <c r="Q108" s="126"/>
      <c r="R108" s="126"/>
      <c r="S108" s="126"/>
      <c r="T108" s="126"/>
      <c r="U108" s="126"/>
      <c r="V108" s="126"/>
      <c r="W108" s="126"/>
      <c r="X108" s="126"/>
      <c r="Y108" s="126"/>
      <c r="Z108" s="126"/>
      <c r="AA108" s="126"/>
      <c r="AB108" s="126"/>
      <c r="AC108" s="126"/>
    </row>
    <row r="109" spans="1:29" ht="16.5" customHeight="1">
      <c r="A109" s="244" t="s">
        <v>975</v>
      </c>
      <c r="B109" s="244" t="s">
        <v>976</v>
      </c>
      <c r="C109" s="261">
        <v>0</v>
      </c>
      <c r="D109" s="261">
        <v>433165755</v>
      </c>
      <c r="E109" s="261">
        <v>337719211</v>
      </c>
      <c r="F109" s="261">
        <v>202377154</v>
      </c>
      <c r="G109" s="261">
        <v>190842235</v>
      </c>
      <c r="H109" s="261">
        <v>190842235</v>
      </c>
      <c r="I109" s="261">
        <v>190842235</v>
      </c>
      <c r="J109" s="261">
        <v>190842235</v>
      </c>
      <c r="K109" s="261">
        <v>190842235</v>
      </c>
      <c r="L109" s="261">
        <v>190842235</v>
      </c>
      <c r="M109" s="261">
        <v>190842235</v>
      </c>
      <c r="N109" s="261">
        <v>190842235</v>
      </c>
      <c r="O109" s="261" cm="1">
        <f t="array" ref="O109">SUM(C109:N109)</f>
        <v>2500000000</v>
      </c>
      <c r="P109" s="224"/>
      <c r="Q109" s="126"/>
      <c r="R109" s="126"/>
      <c r="S109" s="126"/>
      <c r="T109" s="126"/>
      <c r="U109" s="126"/>
      <c r="V109" s="126"/>
      <c r="W109" s="126"/>
      <c r="X109" s="126"/>
      <c r="Y109" s="126"/>
      <c r="Z109" s="126"/>
      <c r="AA109" s="126"/>
      <c r="AB109" s="126"/>
      <c r="AC109" s="126"/>
    </row>
    <row r="110" spans="1:29" ht="16.5" customHeight="1">
      <c r="A110" s="244" t="s">
        <v>977</v>
      </c>
      <c r="B110" s="244" t="s">
        <v>978</v>
      </c>
      <c r="C110" s="261">
        <v>0</v>
      </c>
      <c r="D110" s="261">
        <v>37000000</v>
      </c>
      <c r="E110" s="261">
        <v>40000000</v>
      </c>
      <c r="F110" s="261">
        <v>0</v>
      </c>
      <c r="G110" s="261"/>
      <c r="H110" s="261"/>
      <c r="I110" s="261"/>
      <c r="J110" s="261"/>
      <c r="K110" s="261"/>
      <c r="L110" s="261"/>
      <c r="M110" s="261"/>
      <c r="N110" s="261">
        <v>60000000</v>
      </c>
      <c r="O110" s="261" cm="1">
        <f t="array" ref="O110">SUM(C110:N110)</f>
        <v>137000000</v>
      </c>
      <c r="P110" s="224"/>
      <c r="Q110" s="126"/>
      <c r="R110" s="126"/>
      <c r="S110" s="126"/>
      <c r="T110" s="126"/>
      <c r="U110" s="126"/>
      <c r="V110" s="126"/>
      <c r="W110" s="126"/>
      <c r="X110" s="126"/>
      <c r="Y110" s="126"/>
      <c r="Z110" s="126"/>
      <c r="AA110" s="126"/>
      <c r="AB110" s="126"/>
      <c r="AC110" s="126"/>
    </row>
    <row r="111" spans="1:29" ht="16.5" customHeight="1">
      <c r="A111" s="244" t="s">
        <v>979</v>
      </c>
      <c r="B111" s="244" t="s">
        <v>980</v>
      </c>
      <c r="C111" s="261">
        <v>0</v>
      </c>
      <c r="D111" s="261">
        <v>4000000</v>
      </c>
      <c r="E111" s="261">
        <v>9670000</v>
      </c>
      <c r="F111" s="270">
        <v>76247330</v>
      </c>
      <c r="G111" s="261"/>
      <c r="H111" s="261"/>
      <c r="I111" s="261"/>
      <c r="J111" s="261"/>
      <c r="K111" s="261"/>
      <c r="L111" s="261"/>
      <c r="M111" s="261"/>
      <c r="N111" s="261"/>
      <c r="O111" s="261" cm="1">
        <f t="array" ref="O111">SUM(C111:N111)</f>
        <v>89917330</v>
      </c>
      <c r="P111" s="224"/>
      <c r="Q111" s="126"/>
      <c r="R111" s="126"/>
      <c r="S111" s="126"/>
      <c r="T111" s="126"/>
      <c r="U111" s="126"/>
      <c r="V111" s="126"/>
      <c r="W111" s="126"/>
      <c r="X111" s="126"/>
      <c r="Y111" s="126"/>
      <c r="Z111" s="126"/>
      <c r="AA111" s="126"/>
      <c r="AB111" s="126"/>
      <c r="AC111" s="126"/>
    </row>
    <row r="112" spans="1:29" ht="15" customHeight="1">
      <c r="A112" s="267" t="s">
        <v>981</v>
      </c>
      <c r="B112" s="267" t="s">
        <v>982</v>
      </c>
      <c r="C112" s="268" cm="1">
        <f t="array" ref="C112">SUM(C113:C117)</f>
        <v>0</v>
      </c>
      <c r="D112" s="268" cm="1">
        <f t="array" ref="D112">SUM(D113:D117)</f>
        <v>22363700</v>
      </c>
      <c r="E112" s="268" cm="1">
        <f t="array" ref="E112">SUM(E113:E117)</f>
        <v>110090400</v>
      </c>
      <c r="F112" s="268" cm="1">
        <f t="array" ref="F112">SUM(F113:F117)</f>
        <v>63823000</v>
      </c>
      <c r="G112" s="268" cm="1">
        <f t="array" ref="G112">SUM(G113:G117)</f>
        <v>113819000</v>
      </c>
      <c r="H112" s="268" cm="1">
        <f t="array" ref="H112">SUM(H113:H117)</f>
        <v>0</v>
      </c>
      <c r="I112" s="268" cm="1">
        <f t="array" ref="I112">SUM(I113:I117)</f>
        <v>0</v>
      </c>
      <c r="J112" s="268" cm="1">
        <f t="array" ref="J112">SUM(J113:J117)</f>
        <v>0</v>
      </c>
      <c r="K112" s="268" cm="1">
        <f t="array" ref="K112">SUM(K113:K117)</f>
        <v>0</v>
      </c>
      <c r="L112" s="268" cm="1">
        <f t="array" ref="L112">SUM(L113:L117)</f>
        <v>0</v>
      </c>
      <c r="M112" s="268" cm="1">
        <f t="array" ref="M112">SUM(M113:M117)</f>
        <v>0</v>
      </c>
      <c r="N112" s="268" cm="1">
        <f t="array" ref="N112">SUM(N113:N117)</f>
        <v>0</v>
      </c>
      <c r="O112" s="268" cm="1">
        <f t="array" ref="O112">SUM(C112:N112)</f>
        <v>310096100</v>
      </c>
      <c r="P112" s="224"/>
      <c r="Q112" s="126"/>
      <c r="R112" s="126"/>
      <c r="S112" s="126"/>
      <c r="T112" s="126"/>
      <c r="U112" s="126"/>
      <c r="V112" s="126"/>
      <c r="W112" s="126"/>
      <c r="X112" s="126"/>
      <c r="Y112" s="126"/>
      <c r="Z112" s="126"/>
      <c r="AA112" s="126"/>
      <c r="AB112" s="126"/>
      <c r="AC112" s="126"/>
    </row>
    <row r="113" spans="1:29" ht="16.5" customHeight="1">
      <c r="A113" s="244" t="s">
        <v>983</v>
      </c>
      <c r="B113" s="244" t="s">
        <v>984</v>
      </c>
      <c r="C113" s="261">
        <v>0</v>
      </c>
      <c r="D113" s="261">
        <v>22363700</v>
      </c>
      <c r="E113" s="261">
        <v>75740400</v>
      </c>
      <c r="F113" s="261">
        <v>47023000</v>
      </c>
      <c r="G113" s="261">
        <v>77517000</v>
      </c>
      <c r="H113" s="261"/>
      <c r="I113" s="261"/>
      <c r="J113" s="261"/>
      <c r="K113" s="261"/>
      <c r="L113" s="261"/>
      <c r="M113" s="261"/>
      <c r="N113" s="261"/>
      <c r="O113" s="261" cm="1">
        <f t="array" ref="O113">SUM(C113:N113)</f>
        <v>222644100</v>
      </c>
      <c r="P113" s="224"/>
      <c r="Q113" s="126"/>
      <c r="R113" s="126"/>
      <c r="S113" s="126"/>
      <c r="T113" s="126"/>
      <c r="U113" s="126"/>
      <c r="V113" s="126"/>
      <c r="W113" s="126"/>
      <c r="X113" s="126"/>
      <c r="Y113" s="126"/>
      <c r="Z113" s="126"/>
      <c r="AA113" s="126"/>
      <c r="AB113" s="126"/>
      <c r="AC113" s="126"/>
    </row>
    <row r="114" spans="1:29" ht="16.5" customHeight="1">
      <c r="A114" s="244" t="s">
        <v>985</v>
      </c>
      <c r="B114" s="244" t="s">
        <v>986</v>
      </c>
      <c r="C114" s="261">
        <v>0</v>
      </c>
      <c r="D114" s="261">
        <v>0</v>
      </c>
      <c r="E114" s="261">
        <v>0</v>
      </c>
      <c r="F114" s="261">
        <v>0</v>
      </c>
      <c r="G114" s="261">
        <v>3815000</v>
      </c>
      <c r="H114" s="261"/>
      <c r="I114" s="261"/>
      <c r="J114" s="261"/>
      <c r="K114" s="261"/>
      <c r="L114" s="261"/>
      <c r="M114" s="261"/>
      <c r="N114" s="261"/>
      <c r="O114" s="261" cm="1">
        <f t="array" ref="O114">SUM(C114:N114)</f>
        <v>3815000</v>
      </c>
      <c r="P114" s="224"/>
      <c r="Q114" s="126"/>
      <c r="R114" s="126"/>
      <c r="S114" s="126"/>
      <c r="T114" s="126"/>
      <c r="U114" s="126"/>
      <c r="V114" s="126"/>
      <c r="W114" s="126"/>
      <c r="X114" s="126"/>
      <c r="Y114" s="126"/>
      <c r="Z114" s="126"/>
      <c r="AA114" s="126"/>
      <c r="AB114" s="126"/>
      <c r="AC114" s="126"/>
    </row>
    <row r="115" spans="1:29" ht="16.5" customHeight="1">
      <c r="A115" s="244" t="s">
        <v>987</v>
      </c>
      <c r="B115" s="244" t="s">
        <v>988</v>
      </c>
      <c r="C115" s="261">
        <v>0</v>
      </c>
      <c r="D115" s="261">
        <v>0</v>
      </c>
      <c r="E115" s="261">
        <v>0</v>
      </c>
      <c r="F115" s="261">
        <v>0</v>
      </c>
      <c r="G115" s="261">
        <v>15500000</v>
      </c>
      <c r="H115" s="261"/>
      <c r="I115" s="261"/>
      <c r="J115" s="261"/>
      <c r="K115" s="261"/>
      <c r="L115" s="261"/>
      <c r="M115" s="261"/>
      <c r="N115" s="261"/>
      <c r="O115" s="261" cm="1">
        <f t="array" ref="O115">SUM(C115:N115)</f>
        <v>15500000</v>
      </c>
      <c r="P115" s="224"/>
      <c r="Q115" s="126"/>
      <c r="R115" s="126"/>
      <c r="S115" s="126"/>
      <c r="T115" s="126"/>
      <c r="U115" s="126"/>
      <c r="V115" s="126"/>
      <c r="W115" s="126"/>
      <c r="X115" s="126"/>
      <c r="Y115" s="126"/>
      <c r="Z115" s="126"/>
      <c r="AA115" s="126"/>
      <c r="AB115" s="126"/>
      <c r="AC115" s="126"/>
    </row>
    <row r="116" spans="1:29" ht="16.5" customHeight="1">
      <c r="A116" s="244" t="s">
        <v>989</v>
      </c>
      <c r="B116" s="244" t="s">
        <v>990</v>
      </c>
      <c r="C116" s="261">
        <v>0</v>
      </c>
      <c r="D116" s="261">
        <v>0</v>
      </c>
      <c r="E116" s="261">
        <v>34350000</v>
      </c>
      <c r="F116" s="261">
        <v>16800000</v>
      </c>
      <c r="G116" s="261">
        <v>16987000</v>
      </c>
      <c r="H116" s="261"/>
      <c r="I116" s="261"/>
      <c r="J116" s="261"/>
      <c r="K116" s="261"/>
      <c r="L116" s="261"/>
      <c r="M116" s="261"/>
      <c r="N116" s="261"/>
      <c r="O116" s="261" cm="1">
        <f t="array" ref="O116">SUM(C116:N116)</f>
        <v>68137000</v>
      </c>
      <c r="P116" s="224"/>
      <c r="Q116" s="126"/>
      <c r="R116" s="126"/>
      <c r="S116" s="126"/>
      <c r="T116" s="126"/>
      <c r="U116" s="126"/>
      <c r="V116" s="126"/>
      <c r="W116" s="126"/>
      <c r="X116" s="126"/>
      <c r="Y116" s="126"/>
      <c r="Z116" s="126"/>
      <c r="AA116" s="126"/>
      <c r="AB116" s="126"/>
      <c r="AC116" s="126"/>
    </row>
    <row r="117" spans="1:29" ht="16.5" customHeight="1">
      <c r="A117" s="244" t="s">
        <v>991</v>
      </c>
      <c r="B117" s="244" t="s">
        <v>992</v>
      </c>
      <c r="C117" s="261">
        <v>0</v>
      </c>
      <c r="D117" s="261">
        <v>0</v>
      </c>
      <c r="E117" s="261">
        <v>0</v>
      </c>
      <c r="F117" s="261">
        <v>0</v>
      </c>
      <c r="G117" s="261"/>
      <c r="H117" s="261"/>
      <c r="I117" s="261"/>
      <c r="J117" s="261"/>
      <c r="K117" s="261"/>
      <c r="L117" s="261"/>
      <c r="M117" s="261"/>
      <c r="N117" s="261"/>
      <c r="O117" s="261" cm="1">
        <f t="array" ref="O117">SUM(C117:N117)</f>
        <v>0</v>
      </c>
      <c r="P117" s="224"/>
      <c r="Q117" s="126"/>
      <c r="R117" s="126"/>
      <c r="S117" s="126"/>
      <c r="T117" s="126"/>
      <c r="U117" s="126"/>
      <c r="V117" s="126"/>
      <c r="W117" s="126"/>
      <c r="X117" s="126"/>
      <c r="Y117" s="126"/>
      <c r="Z117" s="126"/>
      <c r="AA117" s="126"/>
      <c r="AB117" s="126"/>
      <c r="AC117" s="126"/>
    </row>
    <row r="118" spans="1:29" ht="15" customHeight="1">
      <c r="A118" s="267" t="s">
        <v>993</v>
      </c>
      <c r="B118" s="267" t="s">
        <v>994</v>
      </c>
      <c r="C118" s="268" cm="1">
        <f t="array" ref="C118">SUM(C119:C121)</f>
        <v>0</v>
      </c>
      <c r="D118" s="268" cm="1">
        <f t="array" ref="D118">SUM(D119:D121)</f>
        <v>1057000</v>
      </c>
      <c r="E118" s="268" cm="1">
        <f t="array" ref="E118">SUM(E119:E121)</f>
        <v>17046800</v>
      </c>
      <c r="F118" s="268" cm="1">
        <f t="array" ref="F118">SUM(F119:F121)</f>
        <v>2314000</v>
      </c>
      <c r="G118" s="268" cm="1">
        <f t="array" ref="G118">SUM(G119:G121)</f>
        <v>1468524</v>
      </c>
      <c r="H118" s="268" cm="1">
        <f t="array" ref="H118">SUM(H119:H121)</f>
        <v>0</v>
      </c>
      <c r="I118" s="268" cm="1">
        <f t="array" ref="I118">SUM(I119:I121)</f>
        <v>0</v>
      </c>
      <c r="J118" s="268" cm="1">
        <f t="array" ref="J118">SUM(J119:J121)</f>
        <v>0</v>
      </c>
      <c r="K118" s="268" cm="1">
        <f t="array" ref="K118">SUM(K119:K121)</f>
        <v>0</v>
      </c>
      <c r="L118" s="268" cm="1">
        <f t="array" ref="L118">SUM(L119:L121)</f>
        <v>0</v>
      </c>
      <c r="M118" s="268" cm="1">
        <f t="array" ref="M118">SUM(M119:M121)</f>
        <v>0</v>
      </c>
      <c r="N118" s="268" cm="1">
        <f t="array" ref="N118">SUM(N119:N121)</f>
        <v>0</v>
      </c>
      <c r="O118" s="268" cm="1">
        <f t="array" ref="O118">SUM(C118:N118)</f>
        <v>21886324</v>
      </c>
      <c r="P118" s="224"/>
      <c r="Q118" s="126"/>
      <c r="R118" s="126"/>
      <c r="S118" s="126"/>
      <c r="T118" s="126"/>
      <c r="U118" s="126"/>
      <c r="V118" s="126"/>
      <c r="W118" s="126"/>
      <c r="X118" s="126"/>
      <c r="Y118" s="126"/>
      <c r="Z118" s="126"/>
      <c r="AA118" s="126"/>
      <c r="AB118" s="126"/>
      <c r="AC118" s="126"/>
    </row>
    <row r="119" spans="1:29" ht="16.5" customHeight="1">
      <c r="A119" s="244" t="s">
        <v>995</v>
      </c>
      <c r="B119" s="244" t="s">
        <v>996</v>
      </c>
      <c r="C119" s="261">
        <v>0</v>
      </c>
      <c r="D119" s="261">
        <v>0</v>
      </c>
      <c r="E119" s="261">
        <v>14932800</v>
      </c>
      <c r="F119" s="261">
        <v>0</v>
      </c>
      <c r="G119" s="261">
        <v>411524</v>
      </c>
      <c r="H119" s="261"/>
      <c r="I119" s="261"/>
      <c r="J119" s="261"/>
      <c r="K119" s="261"/>
      <c r="L119" s="261"/>
      <c r="M119" s="261"/>
      <c r="N119" s="261"/>
      <c r="O119" s="261" cm="1">
        <f t="array" ref="O119">SUM(C119:N119)</f>
        <v>15344324</v>
      </c>
      <c r="P119" s="224"/>
      <c r="Q119" s="126"/>
      <c r="R119" s="126"/>
      <c r="S119" s="126"/>
      <c r="T119" s="126"/>
      <c r="U119" s="126"/>
      <c r="V119" s="126"/>
      <c r="W119" s="126"/>
      <c r="X119" s="126"/>
      <c r="Y119" s="126"/>
      <c r="Z119" s="126"/>
      <c r="AA119" s="126"/>
      <c r="AB119" s="126"/>
      <c r="AC119" s="126"/>
    </row>
    <row r="120" spans="1:29" ht="16.5" customHeight="1">
      <c r="A120" s="244" t="s">
        <v>997</v>
      </c>
      <c r="B120" s="244" t="s">
        <v>998</v>
      </c>
      <c r="C120" s="261">
        <v>0</v>
      </c>
      <c r="D120" s="261">
        <v>1057000</v>
      </c>
      <c r="E120" s="261">
        <v>2114000</v>
      </c>
      <c r="F120" s="261">
        <v>0</v>
      </c>
      <c r="G120" s="261">
        <v>1057000</v>
      </c>
      <c r="H120" s="261"/>
      <c r="I120" s="261"/>
      <c r="J120" s="261"/>
      <c r="K120" s="261"/>
      <c r="L120" s="261"/>
      <c r="M120" s="261"/>
      <c r="N120" s="261"/>
      <c r="O120" s="261" cm="1">
        <f t="array" ref="O120">SUM(C120:N120)</f>
        <v>4228000</v>
      </c>
      <c r="P120" s="224"/>
      <c r="Q120" s="126"/>
      <c r="R120" s="126"/>
      <c r="S120" s="126"/>
      <c r="T120" s="126"/>
      <c r="U120" s="126"/>
      <c r="V120" s="126"/>
      <c r="W120" s="126"/>
      <c r="X120" s="126"/>
      <c r="Y120" s="126"/>
      <c r="Z120" s="126"/>
      <c r="AA120" s="126"/>
      <c r="AB120" s="126"/>
      <c r="AC120" s="126"/>
    </row>
    <row r="121" spans="1:29" ht="16.5" customHeight="1">
      <c r="A121" s="244" t="s">
        <v>999</v>
      </c>
      <c r="B121" s="244" t="s">
        <v>1000</v>
      </c>
      <c r="C121" s="261">
        <v>0</v>
      </c>
      <c r="D121" s="261">
        <v>0</v>
      </c>
      <c r="E121" s="261">
        <v>0</v>
      </c>
      <c r="F121" s="261">
        <v>2314000</v>
      </c>
      <c r="G121" s="261">
        <v>0</v>
      </c>
      <c r="H121" s="261"/>
      <c r="I121" s="261"/>
      <c r="J121" s="261"/>
      <c r="K121" s="261"/>
      <c r="L121" s="261"/>
      <c r="M121" s="261"/>
      <c r="N121" s="261"/>
      <c r="O121" s="261" cm="1">
        <f t="array" ref="O121">SUM(C121:N121)</f>
        <v>2314000</v>
      </c>
      <c r="P121" s="224"/>
      <c r="Q121" s="126"/>
      <c r="R121" s="126"/>
      <c r="S121" s="126"/>
      <c r="T121" s="126"/>
      <c r="U121" s="126"/>
      <c r="V121" s="126"/>
      <c r="W121" s="126"/>
      <c r="X121" s="126"/>
      <c r="Y121" s="126"/>
      <c r="Z121" s="126"/>
      <c r="AA121" s="126"/>
      <c r="AB121" s="126"/>
      <c r="AC121" s="126"/>
    </row>
    <row r="122" spans="1:29" ht="15" customHeight="1">
      <c r="A122" s="267" t="s">
        <v>1001</v>
      </c>
      <c r="B122" s="267" t="s">
        <v>1002</v>
      </c>
      <c r="C122" s="268" cm="1">
        <f t="array" ref="C122">SUM(C123:C134)</f>
        <v>0</v>
      </c>
      <c r="D122" s="268" cm="1">
        <f t="array" ref="D122">SUM(D123:D134)</f>
        <v>40200586.509999998</v>
      </c>
      <c r="E122" s="268" cm="1">
        <f t="array" ref="E122">SUM(E123:E134)</f>
        <v>47483555.189999998</v>
      </c>
      <c r="F122" s="268" cm="1">
        <f t="array" ref="F122">SUM(F123:F134)</f>
        <v>83403286.739999995</v>
      </c>
      <c r="G122" s="268" cm="1">
        <f t="array" ref="G122">SUM(G123:G134)</f>
        <v>61306280</v>
      </c>
      <c r="H122" s="268" cm="1">
        <f t="array" ref="H122">SUM(H123:H134)</f>
        <v>0</v>
      </c>
      <c r="I122" s="268" cm="1">
        <f t="array" ref="I122">SUM(I123:I134)</f>
        <v>0</v>
      </c>
      <c r="J122" s="268" cm="1">
        <f t="array" ref="J122">SUM(J123:J134)</f>
        <v>0</v>
      </c>
      <c r="K122" s="268" cm="1">
        <f t="array" ref="K122">SUM(K123:K134)</f>
        <v>0</v>
      </c>
      <c r="L122" s="268" cm="1">
        <f t="array" ref="L122">SUM(L123:L134)</f>
        <v>0</v>
      </c>
      <c r="M122" s="268" cm="1">
        <f t="array" ref="M122">SUM(M123:M134)</f>
        <v>0</v>
      </c>
      <c r="N122" s="268" cm="1">
        <f t="array" ref="N122">SUM(N123:N134)</f>
        <v>0</v>
      </c>
      <c r="O122" s="268" cm="1">
        <f t="array" ref="O122">SUM(C122:N122)</f>
        <v>232393708.44</v>
      </c>
      <c r="P122" s="224"/>
      <c r="Q122" s="126"/>
      <c r="R122" s="126"/>
      <c r="S122" s="126"/>
      <c r="T122" s="126"/>
      <c r="U122" s="126"/>
      <c r="V122" s="126"/>
      <c r="W122" s="126"/>
      <c r="X122" s="126"/>
      <c r="Y122" s="126"/>
      <c r="Z122" s="126"/>
      <c r="AA122" s="126"/>
      <c r="AB122" s="126"/>
      <c r="AC122" s="126"/>
    </row>
    <row r="123" spans="1:29" ht="16.5" customHeight="1">
      <c r="A123" s="244" t="s">
        <v>1003</v>
      </c>
      <c r="B123" s="244" t="s">
        <v>1004</v>
      </c>
      <c r="C123" s="261">
        <v>0</v>
      </c>
      <c r="D123" s="261">
        <v>0</v>
      </c>
      <c r="E123" s="261">
        <v>0</v>
      </c>
      <c r="F123" s="261">
        <v>300943</v>
      </c>
      <c r="G123" s="261">
        <v>420000</v>
      </c>
      <c r="H123" s="261"/>
      <c r="I123" s="261"/>
      <c r="J123" s="261"/>
      <c r="K123" s="261"/>
      <c r="L123" s="261"/>
      <c r="M123" s="261"/>
      <c r="N123" s="261"/>
      <c r="O123" s="261" cm="1">
        <f t="array" ref="O123">SUM(C123:N123)</f>
        <v>720943</v>
      </c>
      <c r="P123" s="224"/>
      <c r="Q123" s="126"/>
      <c r="R123" s="126"/>
      <c r="S123" s="126"/>
      <c r="T123" s="126"/>
      <c r="U123" s="126"/>
      <c r="V123" s="126"/>
      <c r="W123" s="126"/>
      <c r="X123" s="126"/>
      <c r="Y123" s="126"/>
      <c r="Z123" s="126"/>
      <c r="AA123" s="126"/>
      <c r="AB123" s="126"/>
      <c r="AC123" s="126"/>
    </row>
    <row r="124" spans="1:29" ht="16.5" customHeight="1">
      <c r="A124" s="244" t="s">
        <v>1005</v>
      </c>
      <c r="B124" s="244" t="s">
        <v>1006</v>
      </c>
      <c r="C124" s="261">
        <v>0</v>
      </c>
      <c r="D124" s="261">
        <v>0</v>
      </c>
      <c r="E124" s="261">
        <v>0</v>
      </c>
      <c r="F124" s="261">
        <v>12717140</v>
      </c>
      <c r="G124" s="261"/>
      <c r="H124" s="261"/>
      <c r="I124" s="261"/>
      <c r="J124" s="261"/>
      <c r="K124" s="261"/>
      <c r="L124" s="261"/>
      <c r="M124" s="261"/>
      <c r="N124" s="261"/>
      <c r="O124" s="261" cm="1">
        <f t="array" ref="O124">SUM(C124:N124)</f>
        <v>12717140</v>
      </c>
      <c r="P124" s="224"/>
      <c r="Q124" s="126"/>
      <c r="R124" s="126"/>
      <c r="S124" s="126"/>
      <c r="T124" s="126"/>
      <c r="U124" s="126"/>
      <c r="V124" s="126"/>
      <c r="W124" s="126"/>
      <c r="X124" s="126"/>
      <c r="Y124" s="126"/>
      <c r="Z124" s="126"/>
      <c r="AA124" s="126"/>
      <c r="AB124" s="126"/>
      <c r="AC124" s="126"/>
    </row>
    <row r="125" spans="1:29" ht="16.5" customHeight="1">
      <c r="A125" s="244" t="s">
        <v>1007</v>
      </c>
      <c r="B125" s="244" t="s">
        <v>1008</v>
      </c>
      <c r="C125" s="261">
        <v>0</v>
      </c>
      <c r="D125" s="261">
        <v>11473860</v>
      </c>
      <c r="E125" s="261">
        <v>8157600</v>
      </c>
      <c r="F125" s="261">
        <v>0</v>
      </c>
      <c r="G125" s="261">
        <v>6703611</v>
      </c>
      <c r="H125" s="261"/>
      <c r="I125" s="261"/>
      <c r="J125" s="261"/>
      <c r="K125" s="261"/>
      <c r="L125" s="261"/>
      <c r="M125" s="261"/>
      <c r="N125" s="261"/>
      <c r="O125" s="261" cm="1">
        <f t="array" ref="O125">SUM(C125:N125)</f>
        <v>26335071</v>
      </c>
      <c r="P125" s="224"/>
      <c r="Q125" s="126"/>
      <c r="R125" s="126"/>
      <c r="S125" s="126"/>
      <c r="T125" s="126"/>
      <c r="U125" s="126"/>
      <c r="V125" s="126"/>
      <c r="W125" s="126"/>
      <c r="X125" s="126"/>
      <c r="Y125" s="126"/>
      <c r="Z125" s="126"/>
      <c r="AA125" s="126"/>
      <c r="AB125" s="126"/>
      <c r="AC125" s="126"/>
    </row>
    <row r="126" spans="1:29" ht="16.5" customHeight="1">
      <c r="A126" s="244" t="s">
        <v>1009</v>
      </c>
      <c r="B126" s="244" t="s">
        <v>1010</v>
      </c>
      <c r="C126" s="261">
        <v>0</v>
      </c>
      <c r="D126" s="261">
        <v>0</v>
      </c>
      <c r="E126" s="261">
        <v>0</v>
      </c>
      <c r="F126" s="261">
        <v>0</v>
      </c>
      <c r="G126" s="261"/>
      <c r="H126" s="261"/>
      <c r="I126" s="261"/>
      <c r="J126" s="261"/>
      <c r="K126" s="261"/>
      <c r="L126" s="261"/>
      <c r="M126" s="261"/>
      <c r="N126" s="261"/>
      <c r="O126" s="261" cm="1">
        <f t="array" ref="O126">SUM(C126:N126)</f>
        <v>0</v>
      </c>
      <c r="P126" s="224"/>
      <c r="Q126" s="126"/>
      <c r="R126" s="126"/>
      <c r="S126" s="126"/>
      <c r="T126" s="126"/>
      <c r="U126" s="126"/>
      <c r="V126" s="126"/>
      <c r="W126" s="126"/>
      <c r="X126" s="126"/>
      <c r="Y126" s="126"/>
      <c r="Z126" s="126"/>
      <c r="AA126" s="126"/>
      <c r="AB126" s="126"/>
      <c r="AC126" s="126"/>
    </row>
    <row r="127" spans="1:29" ht="16.5" customHeight="1">
      <c r="A127" s="244" t="s">
        <v>1011</v>
      </c>
      <c r="B127" s="244" t="s">
        <v>1012</v>
      </c>
      <c r="C127" s="261">
        <v>0</v>
      </c>
      <c r="D127" s="261">
        <v>0</v>
      </c>
      <c r="E127" s="261">
        <v>2675000</v>
      </c>
      <c r="F127" s="261">
        <v>2675000</v>
      </c>
      <c r="G127" s="261">
        <v>2721400</v>
      </c>
      <c r="H127" s="261"/>
      <c r="I127" s="261"/>
      <c r="J127" s="261"/>
      <c r="K127" s="261"/>
      <c r="L127" s="261"/>
      <c r="M127" s="261"/>
      <c r="N127" s="261"/>
      <c r="O127" s="261" cm="1">
        <f t="array" ref="O127">SUM(C127:N127)</f>
        <v>8071400</v>
      </c>
      <c r="P127" s="224"/>
      <c r="Q127" s="126"/>
      <c r="R127" s="126"/>
      <c r="S127" s="126"/>
      <c r="T127" s="126"/>
      <c r="U127" s="126"/>
      <c r="V127" s="126"/>
      <c r="W127" s="126"/>
      <c r="X127" s="126"/>
      <c r="Y127" s="126"/>
      <c r="Z127" s="126"/>
      <c r="AA127" s="126"/>
      <c r="AB127" s="126"/>
      <c r="AC127" s="126"/>
    </row>
    <row r="128" spans="1:29" ht="16.5" customHeight="1">
      <c r="A128" s="244" t="s">
        <v>1013</v>
      </c>
      <c r="B128" s="244" t="s">
        <v>1014</v>
      </c>
      <c r="C128" s="261">
        <v>0</v>
      </c>
      <c r="D128" s="261">
        <v>0</v>
      </c>
      <c r="E128" s="261">
        <v>22471150</v>
      </c>
      <c r="F128" s="261">
        <v>14655098</v>
      </c>
      <c r="G128" s="261">
        <v>14655098</v>
      </c>
      <c r="H128" s="261"/>
      <c r="I128" s="261"/>
      <c r="J128" s="261"/>
      <c r="K128" s="261"/>
      <c r="L128" s="261"/>
      <c r="M128" s="261"/>
      <c r="N128" s="261"/>
      <c r="O128" s="261" cm="1">
        <f t="array" ref="O128">SUM(C128:N128)</f>
        <v>51781346</v>
      </c>
      <c r="P128" s="224"/>
      <c r="Q128" s="126"/>
      <c r="R128" s="126"/>
      <c r="S128" s="126"/>
      <c r="T128" s="126"/>
      <c r="U128" s="126"/>
      <c r="V128" s="126"/>
      <c r="W128" s="126"/>
      <c r="X128" s="126"/>
      <c r="Y128" s="126"/>
      <c r="Z128" s="126"/>
      <c r="AA128" s="126"/>
      <c r="AB128" s="126"/>
      <c r="AC128" s="126"/>
    </row>
    <row r="129" spans="1:29" ht="16.5" customHeight="1">
      <c r="A129" s="244" t="s">
        <v>1015</v>
      </c>
      <c r="B129" s="244" t="s">
        <v>1016</v>
      </c>
      <c r="C129" s="261">
        <v>0</v>
      </c>
      <c r="D129" s="261">
        <v>5824106.5099999998</v>
      </c>
      <c r="E129" s="261">
        <v>9779805.1899999995</v>
      </c>
      <c r="F129" s="261">
        <v>229677.74</v>
      </c>
      <c r="G129" s="261">
        <v>25405774</v>
      </c>
      <c r="H129" s="261"/>
      <c r="I129" s="261"/>
      <c r="J129" s="261"/>
      <c r="K129" s="261"/>
      <c r="L129" s="261"/>
      <c r="M129" s="261"/>
      <c r="N129" s="261"/>
      <c r="O129" s="261" cm="1">
        <f t="array" ref="O129">SUM(C129:N129)</f>
        <v>41239363.439999998</v>
      </c>
      <c r="P129" s="224"/>
      <c r="Q129" s="126"/>
      <c r="R129" s="126"/>
      <c r="S129" s="126"/>
      <c r="T129" s="126"/>
      <c r="U129" s="126"/>
      <c r="V129" s="126"/>
      <c r="W129" s="126"/>
      <c r="X129" s="126"/>
      <c r="Y129" s="126"/>
      <c r="Z129" s="126"/>
      <c r="AA129" s="126"/>
      <c r="AB129" s="126"/>
      <c r="AC129" s="126"/>
    </row>
    <row r="130" spans="1:29" ht="16.5" customHeight="1">
      <c r="A130" s="244" t="s">
        <v>1017</v>
      </c>
      <c r="B130" s="244" t="s">
        <v>1018</v>
      </c>
      <c r="C130" s="261">
        <v>0</v>
      </c>
      <c r="D130" s="261">
        <v>0</v>
      </c>
      <c r="E130" s="261">
        <v>0</v>
      </c>
      <c r="F130" s="261">
        <v>0</v>
      </c>
      <c r="G130" s="261">
        <v>10150397</v>
      </c>
      <c r="H130" s="261"/>
      <c r="I130" s="261"/>
      <c r="J130" s="261"/>
      <c r="K130" s="261"/>
      <c r="L130" s="261"/>
      <c r="M130" s="261"/>
      <c r="N130" s="261"/>
      <c r="O130" s="261" cm="1">
        <f t="array" ref="O130">SUM(C130:N130)</f>
        <v>10150397</v>
      </c>
      <c r="P130" s="224"/>
      <c r="Q130" s="126"/>
      <c r="R130" s="126"/>
      <c r="S130" s="126"/>
      <c r="T130" s="126"/>
      <c r="U130" s="126"/>
      <c r="V130" s="126"/>
      <c r="W130" s="126"/>
      <c r="X130" s="126"/>
      <c r="Y130" s="126"/>
      <c r="Z130" s="126"/>
      <c r="AA130" s="126"/>
      <c r="AB130" s="126"/>
      <c r="AC130" s="126"/>
    </row>
    <row r="131" spans="1:29" ht="16.5" customHeight="1">
      <c r="A131" s="244" t="s">
        <v>1019</v>
      </c>
      <c r="B131" s="244" t="s">
        <v>1020</v>
      </c>
      <c r="C131" s="261">
        <v>0</v>
      </c>
      <c r="D131" s="261">
        <v>0</v>
      </c>
      <c r="E131" s="261">
        <v>0</v>
      </c>
      <c r="F131" s="261">
        <v>37435428</v>
      </c>
      <c r="G131" s="261"/>
      <c r="H131" s="261"/>
      <c r="I131" s="261"/>
      <c r="J131" s="261"/>
      <c r="K131" s="261"/>
      <c r="L131" s="261"/>
      <c r="M131" s="261"/>
      <c r="N131" s="261"/>
      <c r="O131" s="261" cm="1">
        <f t="array" ref="O131">SUM(C131:N131)</f>
        <v>37435428</v>
      </c>
      <c r="P131" s="224"/>
      <c r="Q131" s="126"/>
      <c r="R131" s="126"/>
      <c r="S131" s="126"/>
      <c r="T131" s="126"/>
      <c r="U131" s="126"/>
      <c r="V131" s="126"/>
      <c r="W131" s="126"/>
      <c r="X131" s="126"/>
      <c r="Y131" s="126"/>
      <c r="Z131" s="126"/>
      <c r="AA131" s="126"/>
      <c r="AB131" s="126"/>
      <c r="AC131" s="126"/>
    </row>
    <row r="132" spans="1:29" ht="16.5" customHeight="1">
      <c r="A132" s="244" t="s">
        <v>1021</v>
      </c>
      <c r="B132" s="244" t="s">
        <v>1022</v>
      </c>
      <c r="C132" s="261">
        <v>0</v>
      </c>
      <c r="D132" s="261">
        <v>0</v>
      </c>
      <c r="E132" s="261">
        <v>0</v>
      </c>
      <c r="F132" s="261">
        <v>0</v>
      </c>
      <c r="G132" s="261"/>
      <c r="H132" s="261"/>
      <c r="I132" s="261"/>
      <c r="J132" s="261"/>
      <c r="K132" s="261"/>
      <c r="L132" s="261"/>
      <c r="M132" s="261"/>
      <c r="N132" s="261"/>
      <c r="O132" s="261" cm="1">
        <f t="array" ref="O132">SUM(C132:N132)</f>
        <v>0</v>
      </c>
      <c r="P132" s="224"/>
      <c r="Q132" s="126"/>
      <c r="R132" s="126"/>
      <c r="S132" s="126"/>
      <c r="T132" s="126"/>
      <c r="U132" s="126"/>
      <c r="V132" s="126"/>
      <c r="W132" s="126"/>
      <c r="X132" s="126"/>
      <c r="Y132" s="126"/>
      <c r="Z132" s="126"/>
      <c r="AA132" s="126"/>
      <c r="AB132" s="126"/>
      <c r="AC132" s="126"/>
    </row>
    <row r="133" spans="1:29" ht="16.5" customHeight="1">
      <c r="A133" s="244" t="s">
        <v>1023</v>
      </c>
      <c r="B133" s="244" t="s">
        <v>1024</v>
      </c>
      <c r="C133" s="261">
        <v>0</v>
      </c>
      <c r="D133" s="261">
        <v>0</v>
      </c>
      <c r="E133" s="261">
        <v>0</v>
      </c>
      <c r="F133" s="261">
        <v>0</v>
      </c>
      <c r="G133" s="261"/>
      <c r="H133" s="261"/>
      <c r="I133" s="261"/>
      <c r="J133" s="261"/>
      <c r="K133" s="261"/>
      <c r="L133" s="261"/>
      <c r="M133" s="261"/>
      <c r="N133" s="261"/>
      <c r="O133" s="261" cm="1">
        <f t="array" ref="O133">SUM(C133:N133)</f>
        <v>0</v>
      </c>
      <c r="P133" s="224"/>
      <c r="Q133" s="126"/>
      <c r="R133" s="126"/>
      <c r="S133" s="126"/>
      <c r="T133" s="126"/>
      <c r="U133" s="126"/>
      <c r="V133" s="126"/>
      <c r="W133" s="126"/>
      <c r="X133" s="126"/>
      <c r="Y133" s="126"/>
      <c r="Z133" s="126"/>
      <c r="AA133" s="126"/>
      <c r="AB133" s="126"/>
      <c r="AC133" s="126"/>
    </row>
    <row r="134" spans="1:29" ht="16.5" customHeight="1">
      <c r="A134" s="244" t="s">
        <v>1025</v>
      </c>
      <c r="B134" s="244" t="s">
        <v>1026</v>
      </c>
      <c r="C134" s="261">
        <v>0</v>
      </c>
      <c r="D134" s="261">
        <v>22902620</v>
      </c>
      <c r="E134" s="261">
        <v>4400000</v>
      </c>
      <c r="F134" s="261">
        <v>15390000</v>
      </c>
      <c r="G134" s="261">
        <v>1250000</v>
      </c>
      <c r="H134" s="261"/>
      <c r="I134" s="261"/>
      <c r="J134" s="261"/>
      <c r="K134" s="261"/>
      <c r="L134" s="261"/>
      <c r="M134" s="261"/>
      <c r="N134" s="261"/>
      <c r="O134" s="261" cm="1">
        <f t="array" ref="O134">SUM(C134:N134)</f>
        <v>43942620</v>
      </c>
      <c r="P134" s="224"/>
      <c r="Q134" s="126"/>
      <c r="R134" s="126"/>
      <c r="S134" s="126"/>
      <c r="T134" s="126"/>
      <c r="U134" s="126"/>
      <c r="V134" s="126"/>
      <c r="W134" s="126"/>
      <c r="X134" s="126"/>
      <c r="Y134" s="126"/>
      <c r="Z134" s="126"/>
      <c r="AA134" s="126"/>
      <c r="AB134" s="126"/>
      <c r="AC134" s="126"/>
    </row>
    <row r="135" spans="1:29" ht="15" customHeight="1">
      <c r="A135" s="267" t="s">
        <v>1027</v>
      </c>
      <c r="B135" s="267" t="s">
        <v>1028</v>
      </c>
      <c r="C135" s="268" cm="1">
        <f t="array" ref="C135">SUM(C136:C141)</f>
        <v>114095053.92</v>
      </c>
      <c r="D135" s="268" cm="1">
        <f t="array" ref="D135">SUM(D136:D141)</f>
        <v>103342031.12</v>
      </c>
      <c r="E135" s="268" cm="1">
        <f t="array" ref="E135">SUM(E136:E141)</f>
        <v>116973982.86</v>
      </c>
      <c r="F135" s="268" cm="1">
        <f t="array" ref="F135">SUM(F136:F141)</f>
        <v>123268000</v>
      </c>
      <c r="G135" s="268" cm="1">
        <f t="array" ref="G135">SUM(G136:G141)</f>
        <v>111481453.97499999</v>
      </c>
      <c r="H135" s="268" cm="1">
        <f t="array" ref="H135">SUM(H136:H141)</f>
        <v>108569703.97499999</v>
      </c>
      <c r="I135" s="268" cm="1">
        <f t="array" ref="I135">SUM(I136:I141)</f>
        <v>108053016.47499999</v>
      </c>
      <c r="J135" s="268" cm="1">
        <f t="array" ref="J135">SUM(J136:J141)</f>
        <v>109357907.09999999</v>
      </c>
      <c r="K135" s="268" cm="1">
        <f t="array" ref="K135">SUM(K136:K141)</f>
        <v>109365520.38124999</v>
      </c>
      <c r="L135" s="268" cm="1">
        <f t="array" ref="L135">SUM(L136:L141)</f>
        <v>108836536.98281249</v>
      </c>
      <c r="M135" s="268" cm="1">
        <f t="array" ref="M135">SUM(M136:M141)</f>
        <v>108903245.23476562</v>
      </c>
      <c r="N135" s="268" cm="1">
        <f t="array" ref="N135">SUM(N136:N141)</f>
        <v>109115802.42470703</v>
      </c>
      <c r="O135" s="268" cm="1">
        <f t="array" ref="O135">SUM(C135:N135)</f>
        <v>1331362254.448535</v>
      </c>
      <c r="P135" s="224"/>
      <c r="Q135" s="126"/>
      <c r="R135" s="126"/>
      <c r="S135" s="126"/>
      <c r="T135" s="126"/>
      <c r="U135" s="126"/>
      <c r="V135" s="126"/>
      <c r="W135" s="126"/>
      <c r="X135" s="126"/>
      <c r="Y135" s="126"/>
      <c r="Z135" s="126"/>
      <c r="AA135" s="126"/>
      <c r="AB135" s="126"/>
      <c r="AC135" s="126"/>
    </row>
    <row r="136" spans="1:29" ht="16.5" customHeight="1">
      <c r="A136" s="244" t="s">
        <v>1029</v>
      </c>
      <c r="B136" s="244" t="s">
        <v>1030</v>
      </c>
      <c r="C136" s="261">
        <v>0</v>
      </c>
      <c r="D136" s="261">
        <v>0</v>
      </c>
      <c r="E136" s="261">
        <v>11560100</v>
      </c>
      <c r="F136" s="261">
        <v>0</v>
      </c>
      <c r="G136" s="261"/>
      <c r="H136" s="261"/>
      <c r="I136" s="261"/>
      <c r="J136" s="261"/>
      <c r="K136" s="261"/>
      <c r="L136" s="261"/>
      <c r="M136" s="261"/>
      <c r="N136" s="261"/>
      <c r="O136" s="261" cm="1">
        <f t="array" ref="O136">SUM(C136:N136)</f>
        <v>11560100</v>
      </c>
      <c r="P136" s="224"/>
      <c r="Q136" s="126"/>
      <c r="R136" s="126"/>
      <c r="S136" s="126"/>
      <c r="T136" s="126"/>
      <c r="U136" s="126"/>
      <c r="V136" s="126"/>
      <c r="W136" s="126"/>
      <c r="X136" s="126"/>
      <c r="Y136" s="126"/>
      <c r="Z136" s="126"/>
      <c r="AA136" s="126"/>
      <c r="AB136" s="126"/>
      <c r="AC136" s="126"/>
    </row>
    <row r="137" spans="1:29" ht="16.5" customHeight="1">
      <c r="A137" s="271"/>
      <c r="B137" s="244" t="s">
        <v>1031</v>
      </c>
      <c r="C137" s="261">
        <v>104589000</v>
      </c>
      <c r="D137" s="261">
        <v>92097000</v>
      </c>
      <c r="E137" s="261">
        <v>84294000</v>
      </c>
      <c r="F137" s="261">
        <v>90788000</v>
      </c>
      <c r="G137" s="261" cm="1">
        <f t="array" ref="G137">AVERAGE(C137:F137)</f>
        <v>92942000</v>
      </c>
      <c r="H137" s="261" cm="1">
        <f t="array" ref="H137">AVERAGE(D137:G137)</f>
        <v>90030250</v>
      </c>
      <c r="I137" s="261" cm="1">
        <f t="array" ref="I137">AVERAGE(E137:H137)</f>
        <v>89513562.5</v>
      </c>
      <c r="J137" s="261" cm="1">
        <f t="array" ref="J137">AVERAGE(F137:I137)</f>
        <v>90818453.125</v>
      </c>
      <c r="K137" s="261" cm="1">
        <f t="array" ref="K137">AVERAGE(G137:J137)</f>
        <v>90826066.40625</v>
      </c>
      <c r="L137" s="261" cm="1">
        <f t="array" ref="L137">AVERAGE(H137:K137)</f>
        <v>90297083.0078125</v>
      </c>
      <c r="M137" s="261" cm="1">
        <f t="array" ref="M137">AVERAGE(I137:L137)</f>
        <v>90363791.259765625</v>
      </c>
      <c r="N137" s="261" cm="1">
        <f t="array" ref="N137">AVERAGE(J137:M137)</f>
        <v>90576348.449707031</v>
      </c>
      <c r="O137" s="261" cm="1">
        <f t="array" ref="O137">SUM(C137:N137)</f>
        <v>1097135554.7485352</v>
      </c>
      <c r="P137" s="224"/>
      <c r="Q137" s="126"/>
      <c r="R137" s="126"/>
      <c r="S137" s="126"/>
      <c r="T137" s="126"/>
      <c r="U137" s="126"/>
      <c r="V137" s="126"/>
      <c r="W137" s="126"/>
      <c r="X137" s="126"/>
      <c r="Y137" s="126"/>
      <c r="Z137" s="126"/>
      <c r="AA137" s="126"/>
      <c r="AB137" s="126"/>
      <c r="AC137" s="126"/>
    </row>
    <row r="138" spans="1:29" ht="16.5" customHeight="1">
      <c r="A138" s="271"/>
      <c r="B138" s="244" t="s">
        <v>1032</v>
      </c>
      <c r="C138" s="261">
        <v>9506053.9199999999</v>
      </c>
      <c r="D138" s="261">
        <v>11051879.119999999</v>
      </c>
      <c r="E138" s="261" cm="1">
        <f t="array" ref="E138">16555882.86+4564000</f>
        <v>21119882.859999999</v>
      </c>
      <c r="F138" s="261">
        <v>32480000</v>
      </c>
      <c r="G138" s="261" cm="1">
        <f t="array" ref="G138">AVERAGE(C138:F138)</f>
        <v>18539453.975000001</v>
      </c>
      <c r="H138" s="261">
        <v>18539453.975000001</v>
      </c>
      <c r="I138" s="261">
        <v>18539453.975000001</v>
      </c>
      <c r="J138" s="261">
        <v>18539453.975000001</v>
      </c>
      <c r="K138" s="261">
        <v>18539453.975000001</v>
      </c>
      <c r="L138" s="261">
        <v>18539453.975000001</v>
      </c>
      <c r="M138" s="261">
        <v>18539453.975000001</v>
      </c>
      <c r="N138" s="261">
        <v>18539453.975000001</v>
      </c>
      <c r="O138" s="261" cm="1">
        <f t="array" ref="O138">SUM(C138:N138)</f>
        <v>222473447.69999996</v>
      </c>
      <c r="P138" s="224"/>
      <c r="Q138" s="126"/>
      <c r="R138" s="126"/>
      <c r="S138" s="126"/>
      <c r="T138" s="126"/>
      <c r="U138" s="126"/>
      <c r="V138" s="126"/>
      <c r="W138" s="126"/>
      <c r="X138" s="126"/>
      <c r="Y138" s="126"/>
      <c r="Z138" s="126"/>
      <c r="AA138" s="126"/>
      <c r="AB138" s="126"/>
      <c r="AC138" s="126"/>
    </row>
    <row r="139" spans="1:29" ht="16.5" customHeight="1">
      <c r="A139" s="244" t="s">
        <v>1033</v>
      </c>
      <c r="B139" s="244" t="s">
        <v>1034</v>
      </c>
      <c r="C139" s="261">
        <v>0</v>
      </c>
      <c r="D139" s="261">
        <v>193152</v>
      </c>
      <c r="E139" s="261">
        <v>0</v>
      </c>
      <c r="F139" s="261">
        <v>0</v>
      </c>
      <c r="G139" s="261">
        <v>0</v>
      </c>
      <c r="H139" s="261"/>
      <c r="I139" s="261"/>
      <c r="J139" s="261"/>
      <c r="K139" s="261"/>
      <c r="L139" s="261"/>
      <c r="M139" s="261"/>
      <c r="N139" s="261"/>
      <c r="O139" s="261" cm="1">
        <f t="array" ref="O139">SUM(C139:N139)</f>
        <v>193152</v>
      </c>
      <c r="P139" s="224"/>
      <c r="Q139" s="126"/>
      <c r="R139" s="126"/>
      <c r="S139" s="126"/>
      <c r="T139" s="126"/>
      <c r="U139" s="126"/>
      <c r="V139" s="126"/>
      <c r="W139" s="126"/>
      <c r="X139" s="126"/>
      <c r="Y139" s="126"/>
      <c r="Z139" s="126"/>
      <c r="AA139" s="126"/>
      <c r="AB139" s="126"/>
      <c r="AC139" s="126"/>
    </row>
    <row r="140" spans="1:29" ht="16.5" customHeight="1">
      <c r="A140" s="244" t="s">
        <v>1035</v>
      </c>
      <c r="B140" s="244" t="s">
        <v>1036</v>
      </c>
      <c r="C140" s="261">
        <v>0</v>
      </c>
      <c r="D140" s="261">
        <v>0</v>
      </c>
      <c r="E140" s="261">
        <v>0</v>
      </c>
      <c r="F140" s="261">
        <v>0</v>
      </c>
      <c r="G140" s="261">
        <v>0</v>
      </c>
      <c r="H140" s="261"/>
      <c r="I140" s="261"/>
      <c r="J140" s="261"/>
      <c r="K140" s="261"/>
      <c r="L140" s="261"/>
      <c r="M140" s="261"/>
      <c r="N140" s="261"/>
      <c r="O140" s="261" cm="1">
        <f t="array" ref="O140">SUM(C140:N140)</f>
        <v>0</v>
      </c>
      <c r="P140" s="224"/>
      <c r="Q140" s="126"/>
      <c r="R140" s="126"/>
      <c r="S140" s="126"/>
      <c r="T140" s="126"/>
      <c r="U140" s="126"/>
      <c r="V140" s="126"/>
      <c r="W140" s="126"/>
      <c r="X140" s="126"/>
      <c r="Y140" s="126"/>
      <c r="Z140" s="126"/>
      <c r="AA140" s="126"/>
      <c r="AB140" s="126"/>
      <c r="AC140" s="126"/>
    </row>
    <row r="141" spans="1:29" ht="16.5" customHeight="1">
      <c r="A141" s="244" t="s">
        <v>1037</v>
      </c>
      <c r="B141" s="244" t="s">
        <v>1038</v>
      </c>
      <c r="C141" s="261">
        <v>0</v>
      </c>
      <c r="D141" s="261">
        <v>0</v>
      </c>
      <c r="E141" s="261">
        <v>0</v>
      </c>
      <c r="F141" s="261">
        <v>0</v>
      </c>
      <c r="G141" s="261">
        <v>0</v>
      </c>
      <c r="H141" s="261"/>
      <c r="I141" s="261"/>
      <c r="J141" s="261"/>
      <c r="K141" s="261"/>
      <c r="L141" s="261"/>
      <c r="M141" s="261"/>
      <c r="N141" s="261"/>
      <c r="O141" s="261" cm="1">
        <f t="array" ref="O141">SUM(C141:N141)</f>
        <v>0</v>
      </c>
      <c r="P141" s="224"/>
      <c r="Q141" s="126"/>
      <c r="R141" s="126"/>
      <c r="S141" s="126"/>
      <c r="T141" s="126"/>
      <c r="U141" s="126"/>
      <c r="V141" s="126"/>
      <c r="W141" s="126"/>
      <c r="X141" s="126"/>
      <c r="Y141" s="126"/>
      <c r="Z141" s="126"/>
      <c r="AA141" s="126"/>
      <c r="AB141" s="126"/>
      <c r="AC141" s="126"/>
    </row>
    <row r="142" spans="1:29" ht="15" customHeight="1">
      <c r="A142" s="267" t="s">
        <v>1039</v>
      </c>
      <c r="B142" s="267" t="s">
        <v>1040</v>
      </c>
      <c r="C142" s="268" cm="1">
        <f t="array" ref="C142">SUM(C143:C146)</f>
        <v>0</v>
      </c>
      <c r="D142" s="268" cm="1">
        <f t="array" ref="D142">SUM(D143:D146)</f>
        <v>0</v>
      </c>
      <c r="E142" s="268" cm="1">
        <f t="array" ref="E142">SUM(E143:E146)</f>
        <v>121820150</v>
      </c>
      <c r="F142" s="268" cm="1">
        <f t="array" ref="F142">SUM(F143:F146)</f>
        <v>0</v>
      </c>
      <c r="G142" s="268" cm="1">
        <f t="array" ref="G142">SUM(G143:G146)</f>
        <v>0</v>
      </c>
      <c r="H142" s="268" cm="1">
        <f t="array" ref="H142">SUM(H143:H146)</f>
        <v>0</v>
      </c>
      <c r="I142" s="268" cm="1">
        <f t="array" ref="I142">SUM(I143:I146)</f>
        <v>0</v>
      </c>
      <c r="J142" s="268" cm="1">
        <f t="array" ref="J142">SUM(J143:J146)</f>
        <v>0</v>
      </c>
      <c r="K142" s="268" cm="1">
        <f t="array" ref="K142">SUM(K143:K146)</f>
        <v>0</v>
      </c>
      <c r="L142" s="268" cm="1">
        <f t="array" ref="L142">SUM(L143:L146)</f>
        <v>0</v>
      </c>
      <c r="M142" s="268" cm="1">
        <f t="array" ref="M142">SUM(M143:M146)</f>
        <v>0</v>
      </c>
      <c r="N142" s="268" cm="1">
        <f t="array" ref="N142">SUM(N143:N146)</f>
        <v>65000000</v>
      </c>
      <c r="O142" s="268" cm="1">
        <f t="array" ref="O142">SUM(O143:O146)</f>
        <v>186820150</v>
      </c>
      <c r="P142" s="224"/>
      <c r="Q142" s="126"/>
      <c r="R142" s="126"/>
      <c r="S142" s="126"/>
      <c r="T142" s="126"/>
      <c r="U142" s="126"/>
      <c r="V142" s="126"/>
      <c r="W142" s="126"/>
      <c r="X142" s="126"/>
      <c r="Y142" s="126"/>
      <c r="Z142" s="126"/>
      <c r="AA142" s="126"/>
      <c r="AB142" s="126"/>
      <c r="AC142" s="126"/>
    </row>
    <row r="143" spans="1:29" ht="16.5" customHeight="1">
      <c r="A143" s="244" t="s">
        <v>1041</v>
      </c>
      <c r="B143" s="244" t="s">
        <v>1042</v>
      </c>
      <c r="C143" s="261">
        <v>0</v>
      </c>
      <c r="D143" s="261">
        <v>0</v>
      </c>
      <c r="E143" s="261">
        <v>94543150</v>
      </c>
      <c r="F143" s="261">
        <v>0</v>
      </c>
      <c r="G143" s="261">
        <v>0</v>
      </c>
      <c r="H143" s="261"/>
      <c r="I143" s="261"/>
      <c r="J143" s="261"/>
      <c r="K143" s="261"/>
      <c r="L143" s="261"/>
      <c r="M143" s="261"/>
      <c r="N143" s="261"/>
      <c r="O143" s="261" cm="1">
        <f t="array" ref="O143">SUM(C143:N143)</f>
        <v>94543150</v>
      </c>
      <c r="P143" s="224"/>
      <c r="Q143" s="126"/>
      <c r="R143" s="126"/>
      <c r="S143" s="126"/>
      <c r="T143" s="126"/>
      <c r="U143" s="126"/>
      <c r="V143" s="126"/>
      <c r="W143" s="126"/>
      <c r="X143" s="126"/>
      <c r="Y143" s="126"/>
      <c r="Z143" s="126"/>
      <c r="AA143" s="126"/>
      <c r="AB143" s="126"/>
      <c r="AC143" s="126"/>
    </row>
    <row r="144" spans="1:29" ht="16.5" customHeight="1">
      <c r="A144" s="244" t="s">
        <v>1043</v>
      </c>
      <c r="B144" s="244" t="s">
        <v>1044</v>
      </c>
      <c r="C144" s="261">
        <v>0</v>
      </c>
      <c r="D144" s="261">
        <v>0</v>
      </c>
      <c r="E144" s="261">
        <v>0</v>
      </c>
      <c r="F144" s="261">
        <v>0</v>
      </c>
      <c r="G144" s="261">
        <v>0</v>
      </c>
      <c r="H144" s="261"/>
      <c r="I144" s="261"/>
      <c r="J144" s="261"/>
      <c r="K144" s="261"/>
      <c r="L144" s="261"/>
      <c r="M144" s="261"/>
      <c r="N144" s="261"/>
      <c r="O144" s="261" cm="1">
        <f t="array" ref="O144">SUM(C144:N144)</f>
        <v>0</v>
      </c>
      <c r="P144" s="224"/>
      <c r="Q144" s="126"/>
      <c r="R144" s="126"/>
      <c r="S144" s="126"/>
      <c r="T144" s="126"/>
      <c r="U144" s="126"/>
      <c r="V144" s="126"/>
      <c r="W144" s="126"/>
      <c r="X144" s="126"/>
      <c r="Y144" s="126"/>
      <c r="Z144" s="126"/>
      <c r="AA144" s="126"/>
      <c r="AB144" s="126"/>
      <c r="AC144" s="126"/>
    </row>
    <row r="145" spans="1:29" ht="16.5" customHeight="1">
      <c r="A145" s="244" t="s">
        <v>1045</v>
      </c>
      <c r="B145" s="244" t="s">
        <v>1046</v>
      </c>
      <c r="C145" s="261">
        <v>0</v>
      </c>
      <c r="D145" s="261">
        <v>0</v>
      </c>
      <c r="E145" s="261">
        <v>27277000</v>
      </c>
      <c r="F145" s="261">
        <v>0</v>
      </c>
      <c r="G145" s="261">
        <v>0</v>
      </c>
      <c r="H145" s="261"/>
      <c r="I145" s="261"/>
      <c r="J145" s="261"/>
      <c r="K145" s="261"/>
      <c r="L145" s="261"/>
      <c r="M145" s="261"/>
      <c r="N145" s="261">
        <v>35000000</v>
      </c>
      <c r="O145" s="261" cm="1">
        <f t="array" ref="O145">SUM(C145:N145)</f>
        <v>62277000</v>
      </c>
      <c r="P145" s="224"/>
      <c r="Q145" s="126"/>
      <c r="R145" s="126"/>
      <c r="S145" s="126"/>
      <c r="T145" s="126"/>
      <c r="U145" s="126"/>
      <c r="V145" s="126"/>
      <c r="W145" s="126"/>
      <c r="X145" s="126"/>
      <c r="Y145" s="126"/>
      <c r="Z145" s="126"/>
      <c r="AA145" s="126"/>
      <c r="AB145" s="126"/>
      <c r="AC145" s="126"/>
    </row>
    <row r="146" spans="1:29" ht="16.5" customHeight="1">
      <c r="A146" s="244" t="s">
        <v>1047</v>
      </c>
      <c r="B146" s="244" t="s">
        <v>1048</v>
      </c>
      <c r="C146" s="261">
        <v>0</v>
      </c>
      <c r="D146" s="261">
        <v>0</v>
      </c>
      <c r="E146" s="261"/>
      <c r="F146" s="261">
        <v>0</v>
      </c>
      <c r="G146" s="261">
        <v>0</v>
      </c>
      <c r="H146" s="261"/>
      <c r="I146" s="261"/>
      <c r="J146" s="261"/>
      <c r="K146" s="261"/>
      <c r="L146" s="261"/>
      <c r="M146" s="261"/>
      <c r="N146" s="261">
        <v>30000000</v>
      </c>
      <c r="O146" s="261" cm="1">
        <f t="array" ref="O146">SUM(C146:N146)</f>
        <v>30000000</v>
      </c>
      <c r="P146" s="224"/>
      <c r="Q146" s="126"/>
      <c r="R146" s="126"/>
      <c r="S146" s="126"/>
      <c r="T146" s="126"/>
      <c r="U146" s="126"/>
      <c r="V146" s="126"/>
      <c r="W146" s="126"/>
      <c r="X146" s="126"/>
      <c r="Y146" s="126"/>
      <c r="Z146" s="126"/>
      <c r="AA146" s="126"/>
      <c r="AB146" s="126"/>
      <c r="AC146" s="126"/>
    </row>
    <row r="147" spans="1:29" ht="15" customHeight="1">
      <c r="A147" s="256">
        <v>2.2999999999999998</v>
      </c>
      <c r="B147" s="272" t="s">
        <v>1049</v>
      </c>
      <c r="C147" s="273" cm="1">
        <f t="array" ref="C147">C148+C154</f>
        <v>0</v>
      </c>
      <c r="D147" s="273" cm="1">
        <f t="array" ref="D147">D148+D154</f>
        <v>357302635.00999999</v>
      </c>
      <c r="E147" s="273" cm="1">
        <f t="array" ref="E147">E148+E154</f>
        <v>292501720</v>
      </c>
      <c r="F147" s="273" cm="1">
        <f t="array" ref="F147">F148+F154</f>
        <v>13327164</v>
      </c>
      <c r="G147" s="273" cm="1">
        <f t="array" ref="G147">G148+G154</f>
        <v>110679585</v>
      </c>
      <c r="H147" s="273" cm="1">
        <f t="array" ref="H147">H148+H154</f>
        <v>0</v>
      </c>
      <c r="I147" s="273" cm="1">
        <f t="array" ref="I147">I148+I154</f>
        <v>0</v>
      </c>
      <c r="J147" s="273" cm="1">
        <f t="array" ref="J147">J148+J154</f>
        <v>0</v>
      </c>
      <c r="K147" s="273" cm="1">
        <f t="array" ref="K147">K148+K154</f>
        <v>0</v>
      </c>
      <c r="L147" s="273" cm="1">
        <f t="array" ref="L147">L148+L154</f>
        <v>0</v>
      </c>
      <c r="M147" s="273" cm="1">
        <f t="array" ref="M147">M148+M154</f>
        <v>0</v>
      </c>
      <c r="N147" s="273" cm="1">
        <f t="array" ref="N147">N148+N154+'17. Plan de inversiones.'!F48</f>
        <v>5454841995</v>
      </c>
      <c r="O147" s="273" cm="1">
        <f t="array" ref="O147">SUM(C147:N147)</f>
        <v>6228653099.0100002</v>
      </c>
      <c r="P147" s="224"/>
      <c r="Q147" s="126"/>
      <c r="R147" s="126"/>
      <c r="S147" s="126"/>
      <c r="T147" s="126"/>
      <c r="U147" s="126"/>
      <c r="V147" s="126"/>
      <c r="W147" s="126"/>
      <c r="X147" s="126"/>
      <c r="Y147" s="126"/>
      <c r="Z147" s="126"/>
      <c r="AA147" s="126"/>
      <c r="AB147" s="126"/>
      <c r="AC147" s="126"/>
    </row>
    <row r="148" spans="1:29" ht="15" customHeight="1">
      <c r="A148" s="267" t="s">
        <v>1050</v>
      </c>
      <c r="B148" s="267" t="s">
        <v>1051</v>
      </c>
      <c r="C148" s="274" cm="1">
        <f t="array" ref="C148">C149+C150+C151+C152+C153</f>
        <v>0</v>
      </c>
      <c r="D148" s="274" cm="1">
        <f t="array" ref="D148">D149+D150+D151+D152+D153</f>
        <v>322087755.00999999</v>
      </c>
      <c r="E148" s="274" cm="1">
        <f t="array" ref="E148">E149+E150+E151+E152+E153</f>
        <v>285000000</v>
      </c>
      <c r="F148" s="274" cm="1">
        <f t="array" ref="F148">F149+F150+F151+F152+F153</f>
        <v>9703664</v>
      </c>
      <c r="G148" s="274" cm="1">
        <f t="array" ref="G148">G149+G150+G151+G152+G153</f>
        <v>106279585</v>
      </c>
      <c r="H148" s="274" cm="1">
        <f t="array" ref="H148">H149+H150+H151+H152+H153</f>
        <v>0</v>
      </c>
      <c r="I148" s="274" cm="1">
        <f t="array" ref="I148">I149+I150+I151+I152+I153</f>
        <v>0</v>
      </c>
      <c r="J148" s="274" cm="1">
        <f t="array" ref="J148">J149+J150+J151+J152+J153</f>
        <v>0</v>
      </c>
      <c r="K148" s="274" cm="1">
        <f t="array" ref="K148">K149+K150+K151+K152+K153</f>
        <v>0</v>
      </c>
      <c r="L148" s="274" cm="1">
        <f t="array" ref="L148">L149+L150+L151+L152+L153</f>
        <v>0</v>
      </c>
      <c r="M148" s="274" cm="1">
        <f t="array" ref="M148">M149+M150+M151+M152+M153</f>
        <v>0</v>
      </c>
      <c r="N148" s="274" cm="1">
        <f t="array" ref="N148">N149+N150+N151+N152+N153</f>
        <v>808800000</v>
      </c>
      <c r="O148" s="274" cm="1">
        <f t="array" ref="O148">SUM(C148:N148)</f>
        <v>1531871004.01</v>
      </c>
      <c r="P148" s="224"/>
      <c r="Q148" s="126"/>
      <c r="R148" s="126"/>
      <c r="S148" s="126"/>
      <c r="T148" s="126"/>
      <c r="U148" s="126"/>
      <c r="V148" s="126"/>
      <c r="W148" s="126"/>
      <c r="X148" s="126"/>
      <c r="Y148" s="126"/>
      <c r="Z148" s="126"/>
      <c r="AA148" s="126"/>
      <c r="AB148" s="126"/>
      <c r="AC148" s="126"/>
    </row>
    <row r="149" spans="1:29" ht="16.5" customHeight="1">
      <c r="A149" s="244" t="s">
        <v>1052</v>
      </c>
      <c r="B149" s="275" t="s">
        <v>1053</v>
      </c>
      <c r="C149" s="261">
        <v>0</v>
      </c>
      <c r="D149" s="276">
        <v>322087755.00999999</v>
      </c>
      <c r="E149" s="276">
        <v>285000000</v>
      </c>
      <c r="F149" s="276">
        <v>9703664</v>
      </c>
      <c r="G149" s="276">
        <v>106279585</v>
      </c>
      <c r="H149" s="276"/>
      <c r="I149" s="276"/>
      <c r="J149" s="276"/>
      <c r="K149" s="276"/>
      <c r="L149" s="276"/>
      <c r="M149" s="276"/>
      <c r="N149" s="276">
        <v>600000000</v>
      </c>
      <c r="O149" s="261" cm="1">
        <f t="array" ref="O149">SUM(C149:N149)</f>
        <v>1323071004.01</v>
      </c>
      <c r="P149" s="224"/>
      <c r="Q149" s="126"/>
      <c r="R149" s="126"/>
      <c r="S149" s="126"/>
      <c r="T149" s="126"/>
      <c r="U149" s="126"/>
      <c r="V149" s="126"/>
      <c r="W149" s="126"/>
      <c r="X149" s="126"/>
      <c r="Y149" s="126"/>
      <c r="Z149" s="126"/>
      <c r="AA149" s="126"/>
      <c r="AB149" s="126"/>
      <c r="AC149" s="126"/>
    </row>
    <row r="150" spans="1:29" ht="16.5" customHeight="1">
      <c r="A150" s="275" t="s">
        <v>1054</v>
      </c>
      <c r="B150" s="275" t="s">
        <v>1053</v>
      </c>
      <c r="C150" s="277"/>
      <c r="D150" s="277"/>
      <c r="E150" s="277"/>
      <c r="F150" s="277"/>
      <c r="G150" s="277"/>
      <c r="H150" s="277"/>
      <c r="I150" s="277"/>
      <c r="J150" s="277"/>
      <c r="K150" s="277"/>
      <c r="L150" s="277"/>
      <c r="M150" s="277"/>
      <c r="N150" s="277">
        <v>0</v>
      </c>
      <c r="O150" s="270" cm="1">
        <f t="array" ref="O150">SUM(C150:N150)</f>
        <v>0</v>
      </c>
      <c r="P150" s="224"/>
      <c r="Q150" s="126"/>
      <c r="R150" s="126"/>
      <c r="S150" s="126"/>
      <c r="T150" s="126"/>
      <c r="U150" s="126"/>
      <c r="V150" s="126"/>
      <c r="W150" s="126"/>
      <c r="X150" s="126"/>
      <c r="Y150" s="126"/>
      <c r="Z150" s="126"/>
      <c r="AA150" s="126"/>
      <c r="AB150" s="126"/>
      <c r="AC150" s="126"/>
    </row>
    <row r="151" spans="1:29" ht="16.5" customHeight="1">
      <c r="A151" s="278"/>
      <c r="B151" s="275" t="s">
        <v>1055</v>
      </c>
      <c r="C151" s="277"/>
      <c r="D151" s="277"/>
      <c r="E151" s="277"/>
      <c r="F151" s="277"/>
      <c r="G151" s="277"/>
      <c r="H151" s="277"/>
      <c r="I151" s="277"/>
      <c r="J151" s="277"/>
      <c r="K151" s="277"/>
      <c r="L151" s="277"/>
      <c r="M151" s="277"/>
      <c r="N151" s="277">
        <v>72500000</v>
      </c>
      <c r="O151" s="270" cm="1">
        <f t="array" ref="O151">SUM(C151:N151)</f>
        <v>72500000</v>
      </c>
      <c r="P151" s="224"/>
      <c r="Q151" s="126"/>
      <c r="R151" s="126"/>
      <c r="S151" s="126"/>
      <c r="T151" s="126"/>
      <c r="U151" s="126"/>
      <c r="V151" s="126"/>
      <c r="W151" s="126"/>
      <c r="X151" s="126"/>
      <c r="Y151" s="126"/>
      <c r="Z151" s="126"/>
      <c r="AA151" s="126"/>
      <c r="AB151" s="126"/>
      <c r="AC151" s="126"/>
    </row>
    <row r="152" spans="1:29" ht="16.5" customHeight="1">
      <c r="A152" s="278"/>
      <c r="B152" s="275" t="s">
        <v>1056</v>
      </c>
      <c r="C152" s="277"/>
      <c r="D152" s="277"/>
      <c r="E152" s="277"/>
      <c r="F152" s="277"/>
      <c r="G152" s="277"/>
      <c r="H152" s="277"/>
      <c r="I152" s="277"/>
      <c r="J152" s="277"/>
      <c r="K152" s="277"/>
      <c r="L152" s="277"/>
      <c r="M152" s="277"/>
      <c r="N152" s="277">
        <v>78300000</v>
      </c>
      <c r="O152" s="270" cm="1">
        <f t="array" ref="O152">SUM(C152:N152)</f>
        <v>78300000</v>
      </c>
      <c r="P152" s="224"/>
      <c r="Q152" s="126"/>
      <c r="R152" s="126"/>
      <c r="S152" s="126"/>
      <c r="T152" s="126"/>
      <c r="U152" s="126"/>
      <c r="V152" s="126"/>
      <c r="W152" s="126"/>
      <c r="X152" s="126"/>
      <c r="Y152" s="126"/>
      <c r="Z152" s="126"/>
      <c r="AA152" s="126"/>
      <c r="AB152" s="126"/>
      <c r="AC152" s="126"/>
    </row>
    <row r="153" spans="1:29" ht="16.5" customHeight="1">
      <c r="A153" s="278"/>
      <c r="B153" s="275" t="s">
        <v>1057</v>
      </c>
      <c r="C153" s="277"/>
      <c r="D153" s="277"/>
      <c r="E153" s="277"/>
      <c r="F153" s="277"/>
      <c r="G153" s="277"/>
      <c r="H153" s="277"/>
      <c r="I153" s="277"/>
      <c r="J153" s="277"/>
      <c r="K153" s="277"/>
      <c r="L153" s="277"/>
      <c r="M153" s="277"/>
      <c r="N153" s="277">
        <v>58000000</v>
      </c>
      <c r="O153" s="270" cm="1">
        <f t="array" ref="O153">SUM(C153:N153)</f>
        <v>58000000</v>
      </c>
      <c r="P153" s="224"/>
      <c r="Q153" s="126"/>
      <c r="R153" s="126"/>
      <c r="S153" s="126"/>
      <c r="T153" s="126"/>
      <c r="U153" s="126"/>
      <c r="V153" s="126"/>
      <c r="W153" s="126"/>
      <c r="X153" s="126"/>
      <c r="Y153" s="126"/>
      <c r="Z153" s="126"/>
      <c r="AA153" s="126"/>
      <c r="AB153" s="126"/>
      <c r="AC153" s="126"/>
    </row>
    <row r="154" spans="1:29" ht="15" customHeight="1">
      <c r="A154" s="267" t="s">
        <v>1058</v>
      </c>
      <c r="B154" s="267" t="s">
        <v>1059</v>
      </c>
      <c r="C154" s="274" cm="1">
        <f t="array" ref="C154">SUM(C155:C157)</f>
        <v>0</v>
      </c>
      <c r="D154" s="274" cm="1">
        <f t="array" ref="D154">SUM(D155:D157)</f>
        <v>35214880</v>
      </c>
      <c r="E154" s="274" cm="1">
        <f t="array" ref="E154">SUM(E155:E157)</f>
        <v>7501720</v>
      </c>
      <c r="F154" s="274" cm="1">
        <f t="array" ref="F154">SUM(F155:F157)</f>
        <v>3623500</v>
      </c>
      <c r="G154" s="274" cm="1">
        <f t="array" ref="G154">SUM(G155:G157)</f>
        <v>4400000</v>
      </c>
      <c r="H154" s="274" cm="1">
        <f t="array" ref="H154">SUM(H155:H157)</f>
        <v>0</v>
      </c>
      <c r="I154" s="274" cm="1">
        <f t="array" ref="I154">SUM(I155:I157)</f>
        <v>0</v>
      </c>
      <c r="J154" s="274" cm="1">
        <f t="array" ref="J154">SUM(J155:J157)</f>
        <v>0</v>
      </c>
      <c r="K154" s="274" cm="1">
        <f t="array" ref="K154">SUM(K155:K157)</f>
        <v>0</v>
      </c>
      <c r="L154" s="274" cm="1">
        <f t="array" ref="L154">SUM(L155:L157)</f>
        <v>0</v>
      </c>
      <c r="M154" s="274" cm="1">
        <f t="array" ref="M154">SUM(M155:M157)</f>
        <v>0</v>
      </c>
      <c r="N154" s="274" cm="1">
        <f t="array" ref="N154">SUM(N155:N157)</f>
        <v>4400000</v>
      </c>
      <c r="O154" s="274" cm="1">
        <f t="array" ref="O154">SUM(C154:N154)</f>
        <v>55140100</v>
      </c>
      <c r="P154" s="224"/>
      <c r="Q154" s="126"/>
      <c r="R154" s="126"/>
      <c r="S154" s="126"/>
      <c r="T154" s="126"/>
      <c r="U154" s="126"/>
      <c r="V154" s="126"/>
      <c r="W154" s="126"/>
      <c r="X154" s="126"/>
      <c r="Y154" s="126"/>
      <c r="Z154" s="126"/>
      <c r="AA154" s="126"/>
      <c r="AB154" s="126"/>
      <c r="AC154" s="126"/>
    </row>
    <row r="155" spans="1:29" ht="16.5" customHeight="1">
      <c r="A155" s="244" t="s">
        <v>1060</v>
      </c>
      <c r="B155" s="244" t="s">
        <v>1061</v>
      </c>
      <c r="C155" s="261">
        <v>0</v>
      </c>
      <c r="D155" s="261">
        <v>0</v>
      </c>
      <c r="E155" s="261">
        <v>0</v>
      </c>
      <c r="F155" s="276">
        <v>1423500</v>
      </c>
      <c r="G155" s="276"/>
      <c r="H155" s="276"/>
      <c r="I155" s="276"/>
      <c r="J155" s="276"/>
      <c r="K155" s="276"/>
      <c r="L155" s="276"/>
      <c r="M155" s="276"/>
      <c r="N155" s="276"/>
      <c r="O155" s="261" cm="1">
        <f t="array" ref="O155">SUM(C155:N155)</f>
        <v>1423500</v>
      </c>
      <c r="P155" s="224"/>
      <c r="Q155" s="126"/>
      <c r="R155" s="126"/>
      <c r="S155" s="126"/>
      <c r="T155" s="126"/>
      <c r="U155" s="126"/>
      <c r="V155" s="126"/>
      <c r="W155" s="126"/>
      <c r="X155" s="126"/>
      <c r="Y155" s="126"/>
      <c r="Z155" s="126"/>
      <c r="AA155" s="126"/>
      <c r="AB155" s="126"/>
      <c r="AC155" s="126"/>
    </row>
    <row r="156" spans="1:29" ht="16.5" customHeight="1">
      <c r="A156" s="244" t="s">
        <v>1062</v>
      </c>
      <c r="B156" s="244" t="s">
        <v>1063</v>
      </c>
      <c r="C156" s="261">
        <v>0</v>
      </c>
      <c r="D156" s="276">
        <v>35214880</v>
      </c>
      <c r="E156" s="276">
        <v>7501720</v>
      </c>
      <c r="F156" s="276">
        <v>2200000</v>
      </c>
      <c r="G156" s="276">
        <v>4400000</v>
      </c>
      <c r="H156" s="276"/>
      <c r="I156" s="276"/>
      <c r="J156" s="276"/>
      <c r="K156" s="276"/>
      <c r="L156" s="276"/>
      <c r="M156" s="276"/>
      <c r="N156" s="276">
        <v>4400000</v>
      </c>
      <c r="O156" s="261" cm="1">
        <f t="array" ref="O156">SUM(C156:N156)</f>
        <v>53716600</v>
      </c>
      <c r="P156" s="224"/>
      <c r="Q156" s="126"/>
      <c r="R156" s="126"/>
      <c r="S156" s="126"/>
      <c r="T156" s="126"/>
      <c r="U156" s="126"/>
      <c r="V156" s="126"/>
      <c r="W156" s="126"/>
      <c r="X156" s="126"/>
      <c r="Y156" s="126"/>
      <c r="Z156" s="126"/>
      <c r="AA156" s="126"/>
      <c r="AB156" s="126"/>
      <c r="AC156" s="126"/>
    </row>
    <row r="157" spans="1:29" ht="16.5" customHeight="1">
      <c r="A157" s="244" t="s">
        <v>1064</v>
      </c>
      <c r="B157" s="244" t="s">
        <v>1065</v>
      </c>
      <c r="C157" s="261">
        <v>0</v>
      </c>
      <c r="D157" s="261">
        <v>0</v>
      </c>
      <c r="E157" s="261">
        <v>0</v>
      </c>
      <c r="F157" s="261">
        <v>0</v>
      </c>
      <c r="G157" s="276"/>
      <c r="H157" s="276"/>
      <c r="I157" s="276"/>
      <c r="J157" s="276"/>
      <c r="K157" s="276"/>
      <c r="L157" s="276"/>
      <c r="M157" s="276"/>
      <c r="N157" s="276"/>
      <c r="O157" s="261" cm="1">
        <f t="array" ref="O157">SUM(C157:N157)</f>
        <v>0</v>
      </c>
      <c r="P157" s="224"/>
      <c r="Q157" s="126"/>
      <c r="R157" s="126"/>
      <c r="S157" s="126"/>
      <c r="T157" s="126"/>
      <c r="U157" s="126"/>
      <c r="V157" s="126"/>
      <c r="W157" s="126"/>
      <c r="X157" s="126"/>
      <c r="Y157" s="126"/>
      <c r="Z157" s="126"/>
      <c r="AA157" s="126"/>
      <c r="AB157" s="126"/>
      <c r="AC157" s="126"/>
    </row>
    <row r="158" spans="1:29" ht="16.5" customHeight="1">
      <c r="A158" s="279" t="s">
        <v>1066</v>
      </c>
      <c r="B158" s="280"/>
      <c r="C158" s="281" cm="1">
        <f t="array" ref="C158">C159+C160</f>
        <v>1121312990.1775</v>
      </c>
      <c r="D158" s="281" cm="1">
        <f t="array" ref="D158">D159+D160</f>
        <v>1121312990.1775</v>
      </c>
      <c r="E158" s="281" cm="1">
        <f t="array" ref="E158">E159+E160</f>
        <v>1121312990.1775</v>
      </c>
      <c r="F158" s="281" cm="1">
        <f t="array" ref="F158">F159+F160</f>
        <v>1121312990.1775</v>
      </c>
      <c r="G158" s="281" cm="1">
        <f t="array" ref="G158">G159+G160</f>
        <v>0</v>
      </c>
      <c r="H158" s="281" cm="1">
        <f t="array" ref="H158">H159+H160</f>
        <v>0</v>
      </c>
      <c r="I158" s="281" cm="1">
        <f t="array" ref="I158">I159+I160</f>
        <v>0</v>
      </c>
      <c r="J158" s="281" cm="1">
        <f t="array" ref="J158">J159+J160</f>
        <v>0</v>
      </c>
      <c r="K158" s="281" cm="1">
        <f t="array" ref="K158">K159+K160</f>
        <v>0</v>
      </c>
      <c r="L158" s="281" cm="1">
        <f t="array" ref="L158">L159+L160</f>
        <v>0</v>
      </c>
      <c r="M158" s="281" cm="1">
        <f t="array" ref="M158">M159+M160</f>
        <v>0</v>
      </c>
      <c r="N158" s="281" cm="1">
        <f t="array" ref="N158">N159+N160</f>
        <v>3893273659.4899998</v>
      </c>
      <c r="O158" s="282" cm="1">
        <f t="array" ref="O158">SUM(C158:N158)</f>
        <v>8378525620.1999998</v>
      </c>
      <c r="P158" s="224"/>
      <c r="Q158" s="126"/>
      <c r="R158" s="126"/>
      <c r="S158" s="126"/>
      <c r="T158" s="126"/>
      <c r="U158" s="126"/>
      <c r="V158" s="126"/>
      <c r="W158" s="126"/>
      <c r="X158" s="126"/>
      <c r="Y158" s="126"/>
      <c r="Z158" s="126"/>
      <c r="AA158" s="126"/>
      <c r="AB158" s="126"/>
      <c r="AC158" s="126"/>
    </row>
    <row r="159" spans="1:29" ht="16.5" customHeight="1">
      <c r="A159" s="283"/>
      <c r="B159" s="244" t="s">
        <v>1067</v>
      </c>
      <c r="C159" s="261">
        <v>1121312990.1775</v>
      </c>
      <c r="D159" s="261">
        <v>1121312990.1775</v>
      </c>
      <c r="E159" s="261">
        <v>1121312990.1775</v>
      </c>
      <c r="F159" s="261">
        <v>1121312990.1775</v>
      </c>
      <c r="G159" s="276"/>
      <c r="H159" s="276"/>
      <c r="I159" s="276"/>
      <c r="J159" s="276"/>
      <c r="K159" s="276"/>
      <c r="L159" s="276"/>
      <c r="M159" s="276"/>
      <c r="N159" s="276">
        <v>3060928281.4899998</v>
      </c>
      <c r="O159" s="261" cm="1">
        <f t="array" ref="O159">SUM(C159:N159)</f>
        <v>7546180242.1999998</v>
      </c>
      <c r="P159" s="224"/>
      <c r="Q159" s="126"/>
      <c r="R159" s="126"/>
      <c r="S159" s="126"/>
      <c r="T159" s="126"/>
      <c r="U159" s="126"/>
      <c r="V159" s="126"/>
      <c r="W159" s="126"/>
      <c r="X159" s="126"/>
      <c r="Y159" s="126"/>
      <c r="Z159" s="126"/>
      <c r="AA159" s="126"/>
      <c r="AB159" s="126"/>
      <c r="AC159" s="126"/>
    </row>
    <row r="160" spans="1:29" ht="16.5" customHeight="1">
      <c r="A160" s="284"/>
      <c r="B160" s="285" t="s">
        <v>1068</v>
      </c>
      <c r="C160" s="270"/>
      <c r="D160" s="270"/>
      <c r="E160" s="270"/>
      <c r="F160" s="270"/>
      <c r="G160" s="286"/>
      <c r="H160" s="286"/>
      <c r="I160" s="286"/>
      <c r="J160" s="286"/>
      <c r="K160" s="286"/>
      <c r="L160" s="286"/>
      <c r="M160" s="286"/>
      <c r="N160" s="286" cm="1">
        <f t="array" ref="N160">56153142+500000+775692236</f>
        <v>832345378</v>
      </c>
      <c r="O160" s="261" cm="1">
        <f t="array" ref="O160">SUM(C160:N160)</f>
        <v>832345378</v>
      </c>
      <c r="P160" s="224"/>
      <c r="Q160" s="126"/>
      <c r="R160" s="126"/>
      <c r="S160" s="126"/>
      <c r="T160" s="126"/>
      <c r="U160" s="126"/>
      <c r="V160" s="126"/>
      <c r="W160" s="126"/>
      <c r="X160" s="126"/>
      <c r="Y160" s="126"/>
      <c r="Z160" s="126"/>
      <c r="AA160" s="126"/>
      <c r="AB160" s="126"/>
      <c r="AC160" s="126"/>
    </row>
    <row r="161" spans="1:29" ht="15" customHeight="1">
      <c r="A161" s="621" t="s">
        <v>1069</v>
      </c>
      <c r="B161" s="622"/>
      <c r="C161" s="273" cm="1">
        <f t="array" ref="C161">C13-C55</f>
        <v>2480458308.9025002</v>
      </c>
      <c r="D161" s="273" cm="1">
        <f t="array" ref="D161">D13-D55</f>
        <v>1320004056.1824999</v>
      </c>
      <c r="E161" s="273" cm="1">
        <f t="array" ref="E161">E13-E55</f>
        <v>2090253396.9724998</v>
      </c>
      <c r="F161" s="273" cm="1">
        <f t="array" ref="F161">F13-F55</f>
        <v>1707254554.0124998</v>
      </c>
      <c r="G161" s="273" cm="1">
        <f t="array" ref="G161">G13-G55</f>
        <v>1781965412.3299999</v>
      </c>
      <c r="H161" s="273" cm="1">
        <f t="array" ref="H161">H13-H55</f>
        <v>2152708900.6424999</v>
      </c>
      <c r="I161" s="273" cm="1">
        <f t="array" ref="I161">I13-I55</f>
        <v>2245526188.0331249</v>
      </c>
      <c r="J161" s="273" cm="1">
        <f t="array" ref="J161">J13-J55</f>
        <v>2145696859.2714062</v>
      </c>
      <c r="K161" s="273" cm="1">
        <f t="array" ref="K161">K13-K55</f>
        <v>2168324462.3192577</v>
      </c>
      <c r="L161" s="273" cm="1">
        <f t="array" ref="L161">L13-L55</f>
        <v>2178064102.5665722</v>
      </c>
      <c r="M161" s="273" cm="1">
        <f t="array" ref="M161">M13-M55</f>
        <v>2184402903.0475903</v>
      </c>
      <c r="N161" s="273" cm="1">
        <f t="array" ref="N161">N13-N55</f>
        <v>-6807932197.6887932</v>
      </c>
      <c r="O161" s="273" cm="1">
        <f t="array" ref="O161">O13-O55</f>
        <v>15646726946.59166</v>
      </c>
      <c r="P161" s="224"/>
      <c r="Q161" s="126"/>
      <c r="R161" s="126"/>
      <c r="S161" s="126"/>
      <c r="T161" s="126"/>
      <c r="U161" s="126"/>
      <c r="V161" s="126"/>
      <c r="W161" s="126"/>
      <c r="X161" s="126"/>
      <c r="Y161" s="126"/>
      <c r="Z161" s="126"/>
      <c r="AA161" s="126"/>
      <c r="AB161" s="126"/>
      <c r="AC161" s="126"/>
    </row>
    <row r="162" spans="1:29" ht="15" customHeight="1">
      <c r="A162" s="287"/>
      <c r="B162" s="288"/>
      <c r="C162" s="289"/>
      <c r="D162" s="289"/>
      <c r="E162" s="289"/>
      <c r="F162" s="289"/>
      <c r="G162" s="289"/>
      <c r="H162" s="289"/>
      <c r="I162" s="289"/>
      <c r="J162" s="289"/>
      <c r="K162" s="289"/>
      <c r="L162" s="289"/>
      <c r="M162" s="289"/>
      <c r="N162" s="289"/>
      <c r="O162" s="289"/>
      <c r="P162" s="126"/>
      <c r="Q162" s="126"/>
      <c r="R162" s="126"/>
      <c r="S162" s="126"/>
      <c r="T162" s="126"/>
      <c r="U162" s="126"/>
      <c r="V162" s="126"/>
      <c r="W162" s="126"/>
      <c r="X162" s="126"/>
      <c r="Y162" s="126"/>
      <c r="Z162" s="126"/>
      <c r="AA162" s="126"/>
      <c r="AB162" s="126"/>
      <c r="AC162" s="126"/>
    </row>
    <row r="163" spans="1:29" ht="16.5" customHeight="1">
      <c r="A163" s="290"/>
      <c r="B163" s="291"/>
      <c r="C163" s="292"/>
      <c r="D163" s="292"/>
      <c r="E163" s="292"/>
      <c r="F163" s="292"/>
      <c r="G163" s="290"/>
      <c r="H163" s="290"/>
      <c r="I163" s="290"/>
      <c r="J163" s="290"/>
      <c r="K163" s="290"/>
      <c r="L163" s="290"/>
      <c r="M163" s="290"/>
      <c r="N163" s="290"/>
      <c r="O163" s="293"/>
      <c r="P163" s="126"/>
      <c r="Q163" s="126"/>
      <c r="R163" s="126"/>
      <c r="S163" s="126"/>
      <c r="T163" s="126"/>
      <c r="U163" s="126"/>
      <c r="V163" s="126"/>
      <c r="W163" s="126"/>
      <c r="X163" s="126"/>
      <c r="Y163" s="126"/>
      <c r="Z163" s="126"/>
      <c r="AA163" s="126"/>
      <c r="AB163" s="126"/>
      <c r="AC163" s="126"/>
    </row>
    <row r="164" spans="1:29" ht="16.5" customHeight="1">
      <c r="A164" s="294" t="s">
        <v>1070</v>
      </c>
      <c r="B164" s="295"/>
      <c r="C164" s="296" cm="1">
        <f t="array" ref="C164">C165-C175-C178-C179-C181</f>
        <v>3771241524.6400008</v>
      </c>
      <c r="D164" s="296" cm="1">
        <f t="array" ref="D164">D165-D175-D178-D179-D181</f>
        <v>4180747516.8199992</v>
      </c>
      <c r="E164" s="296" cm="1">
        <f t="array" ref="E164">E165-E175-E178-E179-E181</f>
        <v>3602601791.1600003</v>
      </c>
      <c r="F164" s="296" cm="1">
        <f t="array" ref="F164">F165-F175-F178-F179-F181</f>
        <v>2822900243.7599998</v>
      </c>
      <c r="G164" s="297"/>
      <c r="H164" s="297"/>
      <c r="I164" s="297"/>
      <c r="J164" s="297"/>
      <c r="K164" s="297"/>
      <c r="L164" s="297"/>
      <c r="M164" s="298"/>
      <c r="N164" s="298"/>
      <c r="O164" s="299"/>
      <c r="P164" s="126"/>
      <c r="Q164" s="126"/>
      <c r="R164" s="126"/>
      <c r="S164" s="126"/>
      <c r="T164" s="126"/>
      <c r="U164" s="126"/>
      <c r="V164" s="126"/>
      <c r="W164" s="126"/>
      <c r="X164" s="126"/>
      <c r="Y164" s="126"/>
      <c r="Z164" s="126"/>
      <c r="AA164" s="126"/>
      <c r="AB164" s="126"/>
      <c r="AC164" s="126"/>
    </row>
    <row r="165" spans="1:29" ht="16.5" customHeight="1">
      <c r="A165" s="294" t="s">
        <v>1071</v>
      </c>
      <c r="B165" s="300">
        <v>5119667687.2799997</v>
      </c>
      <c r="C165" s="300" cm="1">
        <f t="array" ref="C165">SUM(C166:C181)</f>
        <v>5882728154.4100008</v>
      </c>
      <c r="D165" s="300" cm="1">
        <f t="array" ref="D165">SUM(D166:D181)</f>
        <v>6292421038.9699993</v>
      </c>
      <c r="E165" s="300" cm="1">
        <f t="array" ref="E165">SUM(E166:E181)</f>
        <v>5714482572.6300001</v>
      </c>
      <c r="F165" s="300" cm="1">
        <f t="array" ref="F165">SUM(F166:F181)</f>
        <v>4934990859.54</v>
      </c>
      <c r="G165" s="297"/>
      <c r="H165" s="297"/>
      <c r="I165" s="297"/>
      <c r="J165" s="297"/>
      <c r="K165" s="297"/>
      <c r="L165" s="297"/>
      <c r="M165" s="298"/>
      <c r="N165" s="298"/>
      <c r="O165" s="299"/>
      <c r="P165" s="126"/>
      <c r="Q165" s="126"/>
      <c r="R165" s="126"/>
      <c r="S165" s="126"/>
      <c r="T165" s="126"/>
      <c r="U165" s="126"/>
      <c r="V165" s="126"/>
      <c r="W165" s="126"/>
      <c r="X165" s="126"/>
      <c r="Y165" s="126"/>
      <c r="Z165" s="126"/>
      <c r="AA165" s="126"/>
      <c r="AB165" s="126"/>
      <c r="AC165" s="126"/>
    </row>
    <row r="166" spans="1:29" ht="16.5" customHeight="1">
      <c r="A166" s="244" t="s">
        <v>1072</v>
      </c>
      <c r="B166" s="244" t="s">
        <v>1073</v>
      </c>
      <c r="C166" s="276">
        <v>1979485926.8599999</v>
      </c>
      <c r="D166" s="276">
        <v>2733131157.8600001</v>
      </c>
      <c r="E166" s="276">
        <v>1696715781.8599999</v>
      </c>
      <c r="F166" s="276">
        <v>548725836.86000001</v>
      </c>
      <c r="G166" s="262"/>
      <c r="H166" s="262"/>
      <c r="I166" s="262"/>
      <c r="J166" s="262"/>
      <c r="K166" s="262"/>
      <c r="L166" s="262"/>
      <c r="M166" s="301"/>
      <c r="N166" s="301"/>
      <c r="O166" s="299"/>
      <c r="P166" s="126"/>
      <c r="Q166" s="126"/>
      <c r="R166" s="126"/>
      <c r="S166" s="126"/>
      <c r="T166" s="126"/>
      <c r="U166" s="126"/>
      <c r="V166" s="126"/>
      <c r="W166" s="126"/>
      <c r="X166" s="126"/>
      <c r="Y166" s="126"/>
      <c r="Z166" s="126"/>
      <c r="AA166" s="126"/>
      <c r="AB166" s="126"/>
      <c r="AC166" s="126"/>
    </row>
    <row r="167" spans="1:29" ht="16.5" customHeight="1">
      <c r="A167" s="244" t="s">
        <v>1074</v>
      </c>
      <c r="B167" s="244" t="s">
        <v>1075</v>
      </c>
      <c r="C167" s="276">
        <v>20904030.27</v>
      </c>
      <c r="D167" s="276">
        <v>3826544.79</v>
      </c>
      <c r="E167" s="276">
        <v>15244588.060000001</v>
      </c>
      <c r="F167" s="276">
        <v>19760588.059999999</v>
      </c>
      <c r="G167" s="262"/>
      <c r="H167" s="262"/>
      <c r="I167" s="262"/>
      <c r="J167" s="262"/>
      <c r="K167" s="262"/>
      <c r="L167" s="262"/>
      <c r="M167" s="301"/>
      <c r="N167" s="301"/>
      <c r="O167" s="299"/>
      <c r="P167" s="126"/>
      <c r="Q167" s="126"/>
      <c r="R167" s="126"/>
      <c r="S167" s="126"/>
      <c r="T167" s="126"/>
      <c r="U167" s="126"/>
      <c r="V167" s="126"/>
      <c r="W167" s="126"/>
      <c r="X167" s="126"/>
      <c r="Y167" s="126"/>
      <c r="Z167" s="126"/>
      <c r="AA167" s="126"/>
      <c r="AB167" s="126"/>
      <c r="AC167" s="126"/>
    </row>
    <row r="168" spans="1:29" ht="16.5" customHeight="1">
      <c r="A168" s="244" t="s">
        <v>1076</v>
      </c>
      <c r="B168" s="244" t="s">
        <v>1077</v>
      </c>
      <c r="C168" s="276">
        <v>2924631.65</v>
      </c>
      <c r="D168" s="276">
        <v>2924631.65</v>
      </c>
      <c r="E168" s="276">
        <v>2924631.65</v>
      </c>
      <c r="F168" s="276">
        <v>2924631.65</v>
      </c>
      <c r="G168" s="262"/>
      <c r="H168" s="262"/>
      <c r="I168" s="262"/>
      <c r="J168" s="262"/>
      <c r="K168" s="262"/>
      <c r="L168" s="262"/>
      <c r="M168" s="301"/>
      <c r="N168" s="301"/>
      <c r="O168" s="299"/>
      <c r="P168" s="126"/>
      <c r="Q168" s="126"/>
      <c r="R168" s="126"/>
      <c r="S168" s="126"/>
      <c r="T168" s="126"/>
      <c r="U168" s="126"/>
      <c r="V168" s="126"/>
      <c r="W168" s="126"/>
      <c r="X168" s="126"/>
      <c r="Y168" s="126"/>
      <c r="Z168" s="126"/>
      <c r="AA168" s="126"/>
      <c r="AB168" s="126"/>
      <c r="AC168" s="126"/>
    </row>
    <row r="169" spans="1:29" ht="16.5" customHeight="1">
      <c r="A169" s="244" t="s">
        <v>1078</v>
      </c>
      <c r="B169" s="244" t="s">
        <v>1079</v>
      </c>
      <c r="C169" s="276">
        <v>322079.61</v>
      </c>
      <c r="D169" s="276">
        <v>322079.61</v>
      </c>
      <c r="E169" s="276">
        <v>322079.61</v>
      </c>
      <c r="F169" s="276">
        <v>322079.61</v>
      </c>
      <c r="G169" s="262"/>
      <c r="H169" s="262"/>
      <c r="I169" s="262"/>
      <c r="J169" s="262"/>
      <c r="K169" s="262"/>
      <c r="L169" s="262"/>
      <c r="M169" s="301"/>
      <c r="N169" s="301"/>
      <c r="O169" s="299"/>
      <c r="P169" s="126"/>
      <c r="Q169" s="126"/>
      <c r="R169" s="126"/>
      <c r="S169" s="126"/>
      <c r="T169" s="126"/>
      <c r="U169" s="126"/>
      <c r="V169" s="126"/>
      <c r="W169" s="126"/>
      <c r="X169" s="126"/>
      <c r="Y169" s="126"/>
      <c r="Z169" s="126"/>
      <c r="AA169" s="126"/>
      <c r="AB169" s="126"/>
      <c r="AC169" s="126"/>
    </row>
    <row r="170" spans="1:29" ht="16.5" customHeight="1">
      <c r="A170" s="244" t="s">
        <v>1080</v>
      </c>
      <c r="B170" s="244" t="s">
        <v>1081</v>
      </c>
      <c r="C170" s="276">
        <v>1971322.97</v>
      </c>
      <c r="D170" s="276">
        <v>1971322.97</v>
      </c>
      <c r="E170" s="276">
        <v>1971322.97</v>
      </c>
      <c r="F170" s="276">
        <v>1971322.97</v>
      </c>
      <c r="G170" s="262"/>
      <c r="H170" s="262"/>
      <c r="I170" s="262"/>
      <c r="J170" s="262"/>
      <c r="K170" s="262"/>
      <c r="L170" s="262"/>
      <c r="M170" s="301"/>
      <c r="N170" s="301"/>
      <c r="O170" s="299"/>
      <c r="P170" s="126"/>
      <c r="Q170" s="126"/>
      <c r="R170" s="126"/>
      <c r="S170" s="126"/>
      <c r="T170" s="126"/>
      <c r="U170" s="126"/>
      <c r="V170" s="126"/>
      <c r="W170" s="126"/>
      <c r="X170" s="126"/>
      <c r="Y170" s="126"/>
      <c r="Z170" s="126"/>
      <c r="AA170" s="126"/>
      <c r="AB170" s="126"/>
      <c r="AC170" s="126"/>
    </row>
    <row r="171" spans="1:29" ht="16.5" customHeight="1">
      <c r="A171" s="244" t="s">
        <v>1082</v>
      </c>
      <c r="B171" s="244" t="s">
        <v>1083</v>
      </c>
      <c r="C171" s="276">
        <v>543351712.10000002</v>
      </c>
      <c r="D171" s="276">
        <v>555337320.10000002</v>
      </c>
      <c r="E171" s="276">
        <v>567702144.10000002</v>
      </c>
      <c r="F171" s="276">
        <v>575053767.10000002</v>
      </c>
      <c r="G171" s="262"/>
      <c r="H171" s="262"/>
      <c r="I171" s="262"/>
      <c r="J171" s="262"/>
      <c r="K171" s="262"/>
      <c r="L171" s="262"/>
      <c r="M171" s="301"/>
      <c r="N171" s="301"/>
      <c r="O171" s="299"/>
      <c r="P171" s="126"/>
      <c r="Q171" s="126"/>
      <c r="R171" s="126"/>
      <c r="S171" s="126"/>
      <c r="T171" s="126"/>
      <c r="U171" s="126"/>
      <c r="V171" s="126"/>
      <c r="W171" s="126"/>
      <c r="X171" s="126"/>
      <c r="Y171" s="126"/>
      <c r="Z171" s="126"/>
      <c r="AA171" s="126"/>
      <c r="AB171" s="126"/>
      <c r="AC171" s="126"/>
    </row>
    <row r="172" spans="1:29" ht="16.5" customHeight="1">
      <c r="A172" s="244" t="s">
        <v>1084</v>
      </c>
      <c r="B172" s="244" t="s">
        <v>1085</v>
      </c>
      <c r="C172" s="276">
        <v>414298249.73000002</v>
      </c>
      <c r="D172" s="276">
        <v>127688486.68000001</v>
      </c>
      <c r="E172" s="276">
        <v>319451323.16000003</v>
      </c>
      <c r="F172" s="276">
        <v>650041542.28999996</v>
      </c>
      <c r="G172" s="262"/>
      <c r="H172" s="262"/>
      <c r="I172" s="262"/>
      <c r="J172" s="262"/>
      <c r="K172" s="262"/>
      <c r="L172" s="262"/>
      <c r="M172" s="301"/>
      <c r="N172" s="301"/>
      <c r="O172" s="299"/>
      <c r="P172" s="126"/>
      <c r="Q172" s="126"/>
      <c r="R172" s="126"/>
      <c r="S172" s="126"/>
      <c r="T172" s="126"/>
      <c r="U172" s="126"/>
      <c r="V172" s="126"/>
      <c r="W172" s="126"/>
      <c r="X172" s="126"/>
      <c r="Y172" s="126"/>
      <c r="Z172" s="126"/>
      <c r="AA172" s="126"/>
      <c r="AB172" s="126"/>
      <c r="AC172" s="126"/>
    </row>
    <row r="173" spans="1:29" ht="16.5" customHeight="1">
      <c r="A173" s="244" t="s">
        <v>1086</v>
      </c>
      <c r="B173" s="244" t="s">
        <v>1087</v>
      </c>
      <c r="C173" s="276">
        <v>1428302.11</v>
      </c>
      <c r="D173" s="276">
        <v>38954849.880000003</v>
      </c>
      <c r="E173" s="276">
        <v>59398796.82</v>
      </c>
      <c r="F173" s="276">
        <v>64372643.789999999</v>
      </c>
      <c r="G173" s="262"/>
      <c r="H173" s="262"/>
      <c r="I173" s="262"/>
      <c r="J173" s="262"/>
      <c r="K173" s="262"/>
      <c r="L173" s="262"/>
      <c r="M173" s="301"/>
      <c r="N173" s="301"/>
      <c r="O173" s="299"/>
      <c r="P173" s="126"/>
      <c r="Q173" s="126"/>
      <c r="R173" s="126"/>
      <c r="S173" s="126"/>
      <c r="T173" s="126"/>
      <c r="U173" s="126"/>
      <c r="V173" s="126"/>
      <c r="W173" s="126"/>
      <c r="X173" s="126"/>
      <c r="Y173" s="126"/>
      <c r="Z173" s="126"/>
      <c r="AA173" s="126"/>
      <c r="AB173" s="126"/>
      <c r="AC173" s="126"/>
    </row>
    <row r="174" spans="1:29" ht="16.5" customHeight="1">
      <c r="A174" s="244" t="s">
        <v>1088</v>
      </c>
      <c r="B174" s="244" t="s">
        <v>1089</v>
      </c>
      <c r="C174" s="276">
        <v>50486459.109999999</v>
      </c>
      <c r="D174" s="276">
        <v>51384054.109999999</v>
      </c>
      <c r="E174" s="276">
        <v>54405494.109999999</v>
      </c>
      <c r="F174" s="276">
        <v>55514024.109999999</v>
      </c>
      <c r="G174" s="262"/>
      <c r="H174" s="262"/>
      <c r="I174" s="262"/>
      <c r="J174" s="262"/>
      <c r="K174" s="262"/>
      <c r="L174" s="262"/>
      <c r="M174" s="301"/>
      <c r="N174" s="301"/>
      <c r="O174" s="299"/>
      <c r="P174" s="126"/>
      <c r="Q174" s="126"/>
      <c r="R174" s="126"/>
      <c r="S174" s="126"/>
      <c r="T174" s="126"/>
      <c r="U174" s="126"/>
      <c r="V174" s="126"/>
      <c r="W174" s="126"/>
      <c r="X174" s="126"/>
      <c r="Y174" s="126"/>
      <c r="Z174" s="126"/>
      <c r="AA174" s="126"/>
      <c r="AB174" s="126"/>
      <c r="AC174" s="126"/>
    </row>
    <row r="175" spans="1:29" ht="16.5" customHeight="1">
      <c r="A175" s="302" t="s">
        <v>1090</v>
      </c>
      <c r="B175" s="302" t="s">
        <v>1091</v>
      </c>
      <c r="C175" s="303">
        <v>31789134</v>
      </c>
      <c r="D175" s="303">
        <v>31789134</v>
      </c>
      <c r="E175" s="303">
        <v>31789134</v>
      </c>
      <c r="F175" s="303">
        <v>31789134</v>
      </c>
      <c r="G175" s="262"/>
      <c r="H175" s="262"/>
      <c r="I175" s="262"/>
      <c r="J175" s="262"/>
      <c r="K175" s="262"/>
      <c r="L175" s="262"/>
      <c r="M175" s="301"/>
      <c r="N175" s="301"/>
      <c r="O175" s="299"/>
      <c r="P175" s="126"/>
      <c r="Q175" s="126"/>
      <c r="R175" s="126"/>
      <c r="S175" s="126"/>
      <c r="T175" s="126"/>
      <c r="U175" s="126"/>
      <c r="V175" s="126"/>
      <c r="W175" s="126"/>
      <c r="X175" s="126"/>
      <c r="Y175" s="126"/>
      <c r="Z175" s="126"/>
      <c r="AA175" s="126"/>
      <c r="AB175" s="126"/>
      <c r="AC175" s="126"/>
    </row>
    <row r="176" spans="1:29" ht="16.5" customHeight="1">
      <c r="A176" s="244" t="s">
        <v>1092</v>
      </c>
      <c r="B176" s="244" t="s">
        <v>1093</v>
      </c>
      <c r="C176" s="276">
        <v>247225947.22999999</v>
      </c>
      <c r="D176" s="276">
        <v>155346043.16999999</v>
      </c>
      <c r="E176" s="276">
        <v>376365385.81999999</v>
      </c>
      <c r="F176" s="276">
        <v>395880195.31999999</v>
      </c>
      <c r="G176" s="262"/>
      <c r="H176" s="262"/>
      <c r="I176" s="262"/>
      <c r="J176" s="262"/>
      <c r="K176" s="262"/>
      <c r="L176" s="262"/>
      <c r="M176" s="301"/>
      <c r="N176" s="301"/>
      <c r="O176" s="299"/>
      <c r="P176" s="126"/>
      <c r="Q176" s="126"/>
      <c r="R176" s="126"/>
      <c r="S176" s="126"/>
      <c r="T176" s="126"/>
      <c r="U176" s="126"/>
      <c r="V176" s="126"/>
      <c r="W176" s="126"/>
      <c r="X176" s="126"/>
      <c r="Y176" s="126"/>
      <c r="Z176" s="126"/>
      <c r="AA176" s="126"/>
      <c r="AB176" s="126"/>
      <c r="AC176" s="126"/>
    </row>
    <row r="177" spans="1:29" ht="16.5" customHeight="1">
      <c r="A177" s="244" t="s">
        <v>1094</v>
      </c>
      <c r="B177" s="244" t="s">
        <v>1095</v>
      </c>
      <c r="C177" s="276">
        <v>503953382</v>
      </c>
      <c r="D177" s="276">
        <v>504971545</v>
      </c>
      <c r="E177" s="276">
        <v>503210762</v>
      </c>
      <c r="F177" s="276">
        <v>503444131</v>
      </c>
      <c r="G177" s="262"/>
      <c r="H177" s="262"/>
      <c r="I177" s="262"/>
      <c r="J177" s="262"/>
      <c r="K177" s="262"/>
      <c r="L177" s="262"/>
      <c r="M177" s="301"/>
      <c r="N177" s="301"/>
      <c r="O177" s="299"/>
      <c r="P177" s="126"/>
      <c r="Q177" s="126"/>
      <c r="R177" s="126"/>
      <c r="S177" s="126"/>
      <c r="T177" s="126"/>
      <c r="U177" s="126"/>
      <c r="V177" s="126"/>
      <c r="W177" s="126"/>
      <c r="X177" s="126"/>
      <c r="Y177" s="126"/>
      <c r="Z177" s="126"/>
      <c r="AA177" s="126"/>
      <c r="AB177" s="126"/>
      <c r="AC177" s="126"/>
    </row>
    <row r="178" spans="1:29" ht="16.5" customHeight="1">
      <c r="A178" s="302" t="s">
        <v>1096</v>
      </c>
      <c r="B178" s="302" t="s">
        <v>1097</v>
      </c>
      <c r="C178" s="303">
        <v>908526</v>
      </c>
      <c r="D178" s="303">
        <v>908526</v>
      </c>
      <c r="E178" s="303">
        <v>908526</v>
      </c>
      <c r="F178" s="303">
        <v>908526</v>
      </c>
      <c r="G178" s="262"/>
      <c r="H178" s="262"/>
      <c r="I178" s="262"/>
      <c r="J178" s="262"/>
      <c r="K178" s="262"/>
      <c r="L178" s="262"/>
      <c r="M178" s="301"/>
      <c r="N178" s="301"/>
      <c r="O178" s="299"/>
      <c r="P178" s="126"/>
      <c r="Q178" s="126"/>
      <c r="R178" s="126"/>
      <c r="S178" s="126"/>
      <c r="T178" s="126"/>
      <c r="U178" s="126"/>
      <c r="V178" s="126"/>
      <c r="W178" s="126"/>
      <c r="X178" s="126"/>
      <c r="Y178" s="126"/>
      <c r="Z178" s="126"/>
      <c r="AA178" s="126"/>
      <c r="AB178" s="126"/>
      <c r="AC178" s="126"/>
    </row>
    <row r="179" spans="1:29" ht="16.5" customHeight="1">
      <c r="A179" s="302" t="s">
        <v>1098</v>
      </c>
      <c r="B179" s="302" t="s">
        <v>1099</v>
      </c>
      <c r="C179" s="303">
        <v>2047946240</v>
      </c>
      <c r="D179" s="303">
        <v>2047946240</v>
      </c>
      <c r="E179" s="303">
        <v>2047946240</v>
      </c>
      <c r="F179" s="303">
        <v>2047946240</v>
      </c>
      <c r="G179" s="262"/>
      <c r="H179" s="262"/>
      <c r="I179" s="262"/>
      <c r="J179" s="262"/>
      <c r="K179" s="262"/>
      <c r="L179" s="262"/>
      <c r="M179" s="301"/>
      <c r="N179" s="301"/>
      <c r="O179" s="299"/>
      <c r="P179" s="126"/>
      <c r="Q179" s="126"/>
      <c r="R179" s="126"/>
      <c r="S179" s="126"/>
      <c r="T179" s="126"/>
      <c r="U179" s="126"/>
      <c r="V179" s="126"/>
      <c r="W179" s="126"/>
      <c r="X179" s="126"/>
      <c r="Y179" s="126"/>
      <c r="Z179" s="126"/>
      <c r="AA179" s="126"/>
      <c r="AB179" s="126"/>
      <c r="AC179" s="126"/>
    </row>
    <row r="180" spans="1:29" ht="16.5" customHeight="1">
      <c r="A180" s="244" t="s">
        <v>1100</v>
      </c>
      <c r="B180" s="244" t="s">
        <v>1101</v>
      </c>
      <c r="C180" s="276">
        <v>4889481</v>
      </c>
      <c r="D180" s="276">
        <v>4889481</v>
      </c>
      <c r="E180" s="276">
        <v>4889481</v>
      </c>
      <c r="F180" s="276">
        <v>4889481</v>
      </c>
      <c r="G180" s="262"/>
      <c r="H180" s="262"/>
      <c r="I180" s="262"/>
      <c r="J180" s="262"/>
      <c r="K180" s="262"/>
      <c r="L180" s="262"/>
      <c r="M180" s="301"/>
      <c r="N180" s="301"/>
      <c r="O180" s="299"/>
      <c r="P180" s="126"/>
      <c r="Q180" s="126"/>
      <c r="R180" s="126"/>
      <c r="S180" s="126"/>
      <c r="T180" s="126"/>
      <c r="U180" s="126"/>
      <c r="V180" s="126"/>
      <c r="W180" s="126"/>
      <c r="X180" s="126"/>
      <c r="Y180" s="126"/>
      <c r="Z180" s="126"/>
      <c r="AA180" s="126"/>
      <c r="AB180" s="126"/>
      <c r="AC180" s="126"/>
    </row>
    <row r="181" spans="1:29" ht="16.5" customHeight="1">
      <c r="A181" s="302" t="s">
        <v>1102</v>
      </c>
      <c r="B181" s="302" t="s">
        <v>1103</v>
      </c>
      <c r="C181" s="303">
        <v>30842729.77</v>
      </c>
      <c r="D181" s="303">
        <v>31029622.149999999</v>
      </c>
      <c r="E181" s="303">
        <v>31236881.469999999</v>
      </c>
      <c r="F181" s="303">
        <v>31446715.780000001</v>
      </c>
      <c r="G181" s="262"/>
      <c r="H181" s="262"/>
      <c r="I181" s="262"/>
      <c r="J181" s="262"/>
      <c r="K181" s="262"/>
      <c r="L181" s="262"/>
      <c r="M181" s="301"/>
      <c r="N181" s="301"/>
      <c r="O181" s="299"/>
      <c r="P181" s="126"/>
      <c r="Q181" s="126"/>
      <c r="R181" s="126"/>
      <c r="S181" s="126"/>
      <c r="T181" s="126"/>
      <c r="U181" s="126"/>
      <c r="V181" s="126"/>
      <c r="W181" s="126"/>
      <c r="X181" s="126"/>
      <c r="Y181" s="126"/>
      <c r="Z181" s="126"/>
      <c r="AA181" s="126"/>
      <c r="AB181" s="126"/>
      <c r="AC181" s="126"/>
    </row>
    <row r="182" spans="1:29" ht="16.5" customHeight="1">
      <c r="A182" s="623" t="s">
        <v>1104</v>
      </c>
      <c r="B182" s="624"/>
      <c r="C182" s="304" cm="1">
        <f t="array" ref="C182">C164-C161</f>
        <v>1290783215.7375007</v>
      </c>
      <c r="D182" s="304" cm="1">
        <f t="array" ref="D182">D164-D161</f>
        <v>2860743460.6374993</v>
      </c>
      <c r="E182" s="304" cm="1">
        <f t="array" ref="E182">E164-E161</f>
        <v>1512348394.1875005</v>
      </c>
      <c r="F182" s="304" cm="1">
        <f t="array" ref="F182">F164-F161</f>
        <v>1115645689.7474999</v>
      </c>
      <c r="G182" s="305"/>
      <c r="H182" s="305"/>
      <c r="I182" s="305"/>
      <c r="J182" s="305"/>
      <c r="K182" s="305"/>
      <c r="L182" s="305"/>
      <c r="M182" s="305"/>
      <c r="N182" s="305"/>
      <c r="O182" s="299"/>
      <c r="P182" s="126"/>
      <c r="Q182" s="126"/>
      <c r="R182" s="126"/>
      <c r="S182" s="126"/>
      <c r="T182" s="126"/>
      <c r="U182" s="126"/>
      <c r="V182" s="126"/>
      <c r="W182" s="126"/>
      <c r="X182" s="126"/>
      <c r="Y182" s="126"/>
      <c r="Z182" s="126"/>
      <c r="AA182" s="126"/>
      <c r="AB182" s="126"/>
      <c r="AC182" s="126"/>
    </row>
    <row r="183" spans="1:29" ht="16.5" customHeight="1">
      <c r="A183" s="225"/>
      <c r="B183" s="225"/>
      <c r="C183" s="306"/>
      <c r="D183" s="307"/>
      <c r="E183" s="307"/>
      <c r="F183" s="306"/>
      <c r="G183" s="307"/>
      <c r="H183" s="307"/>
      <c r="I183" s="307"/>
      <c r="J183" s="307"/>
      <c r="K183" s="307"/>
      <c r="L183" s="307"/>
      <c r="M183" s="307"/>
      <c r="N183" s="307"/>
      <c r="O183" s="293"/>
      <c r="P183" s="126"/>
      <c r="Q183" s="126"/>
      <c r="R183" s="126"/>
      <c r="S183" s="126"/>
      <c r="T183" s="126"/>
      <c r="U183" s="126"/>
      <c r="V183" s="126"/>
      <c r="W183" s="126"/>
      <c r="X183" s="126"/>
      <c r="Y183" s="126"/>
      <c r="Z183" s="126"/>
      <c r="AA183" s="126"/>
      <c r="AB183" s="126"/>
      <c r="AC183" s="126"/>
    </row>
    <row r="184" spans="1:29" ht="16.5" customHeight="1">
      <c r="A184" s="126"/>
      <c r="B184" s="126"/>
      <c r="C184" s="308">
        <v>2235481520.71</v>
      </c>
      <c r="D184" s="309">
        <v>4987017778.1999998</v>
      </c>
      <c r="E184" s="309">
        <v>119000000</v>
      </c>
      <c r="F184" s="310" cm="1">
        <f t="array" ref="F184">D184+E184</f>
        <v>5106017778.1999998</v>
      </c>
      <c r="G184" s="308" cm="1">
        <f t="array" ref="G184">F184-C184</f>
        <v>2870536257.4899998</v>
      </c>
      <c r="H184" s="293"/>
      <c r="I184" s="293"/>
      <c r="J184" s="293"/>
      <c r="K184" s="293"/>
      <c r="L184" s="293"/>
      <c r="M184" s="293"/>
      <c r="N184" s="293"/>
      <c r="O184" s="293"/>
      <c r="P184" s="126"/>
      <c r="Q184" s="126"/>
      <c r="R184" s="126"/>
      <c r="S184" s="126"/>
      <c r="T184" s="126"/>
      <c r="U184" s="126"/>
      <c r="V184" s="126"/>
      <c r="W184" s="126"/>
      <c r="X184" s="126"/>
      <c r="Y184" s="126"/>
      <c r="Z184" s="126"/>
      <c r="AA184" s="126"/>
      <c r="AB184" s="126"/>
      <c r="AC184" s="126"/>
    </row>
    <row r="185" spans="1:29" ht="16.5" customHeight="1">
      <c r="A185" s="126"/>
      <c r="B185" s="126"/>
      <c r="C185" s="311">
        <v>2249770440</v>
      </c>
      <c r="D185" s="309">
        <v>2440162464</v>
      </c>
      <c r="E185" s="293"/>
      <c r="F185" s="293"/>
      <c r="G185" s="308" cm="1">
        <f t="array" ref="G185">D185-C185</f>
        <v>190392024</v>
      </c>
      <c r="H185" s="293"/>
      <c r="I185" s="293"/>
      <c r="J185" s="293"/>
      <c r="K185" s="293"/>
      <c r="L185" s="293"/>
      <c r="M185" s="293"/>
      <c r="N185" s="293"/>
      <c r="O185" s="293"/>
      <c r="P185" s="126"/>
      <c r="Q185" s="126"/>
      <c r="R185" s="126"/>
      <c r="S185" s="126"/>
      <c r="T185" s="126"/>
      <c r="U185" s="126"/>
      <c r="V185" s="126"/>
      <c r="W185" s="126"/>
      <c r="X185" s="126"/>
      <c r="Y185" s="126"/>
      <c r="Z185" s="126"/>
      <c r="AA185" s="126"/>
      <c r="AB185" s="126"/>
      <c r="AC185" s="126"/>
    </row>
    <row r="186" spans="1:29" ht="16.5" customHeight="1">
      <c r="A186" s="126"/>
      <c r="B186" s="126"/>
      <c r="C186" s="312" cm="1">
        <f t="array" ref="C186">SUM(C184:C185)</f>
        <v>4485251960.71</v>
      </c>
      <c r="D186" s="299"/>
      <c r="E186" s="293"/>
      <c r="F186" s="293"/>
      <c r="G186" s="308" cm="1">
        <f t="array" ref="G186">G184+G185</f>
        <v>3060928281.4899998</v>
      </c>
      <c r="H186" s="293"/>
      <c r="I186" s="293"/>
      <c r="J186" s="293"/>
      <c r="K186" s="293"/>
      <c r="L186" s="293"/>
      <c r="M186" s="293"/>
      <c r="N186" s="293"/>
      <c r="O186" s="293"/>
      <c r="P186" s="126"/>
      <c r="Q186" s="126"/>
      <c r="R186" s="126"/>
      <c r="S186" s="126"/>
      <c r="T186" s="126"/>
      <c r="U186" s="126"/>
      <c r="V186" s="126"/>
      <c r="W186" s="126"/>
      <c r="X186" s="126"/>
      <c r="Y186" s="126"/>
      <c r="Z186" s="126"/>
      <c r="AA186" s="126"/>
      <c r="AB186" s="126"/>
      <c r="AC186" s="126"/>
    </row>
    <row r="187" spans="1:29" ht="16.5" customHeight="1">
      <c r="A187" s="126"/>
      <c r="B187" s="126"/>
      <c r="C187" s="313" cm="1">
        <f t="array" ref="C187">C186/4</f>
        <v>1121312990.1775</v>
      </c>
      <c r="D187" s="293"/>
      <c r="E187" s="293"/>
      <c r="F187" s="293"/>
      <c r="G187" s="293"/>
      <c r="H187" s="293"/>
      <c r="I187" s="293"/>
      <c r="J187" s="293"/>
      <c r="K187" s="293"/>
      <c r="L187" s="293"/>
      <c r="M187" s="293"/>
      <c r="N187" s="293"/>
      <c r="O187" s="293"/>
      <c r="P187" s="126"/>
      <c r="Q187" s="126"/>
      <c r="R187" s="126"/>
      <c r="S187" s="126"/>
      <c r="T187" s="126"/>
      <c r="U187" s="126"/>
      <c r="V187" s="126"/>
      <c r="W187" s="126"/>
      <c r="X187" s="126"/>
      <c r="Y187" s="126"/>
      <c r="Z187" s="126"/>
      <c r="AA187" s="126"/>
      <c r="AB187" s="126"/>
      <c r="AC187" s="126"/>
    </row>
    <row r="188" spans="1:29" ht="16.5" customHeight="1">
      <c r="A188" s="126"/>
      <c r="B188" s="126"/>
      <c r="C188" s="293"/>
      <c r="D188" s="293"/>
      <c r="E188" s="293"/>
      <c r="F188" s="293"/>
      <c r="G188" s="293"/>
      <c r="H188" s="293"/>
      <c r="I188" s="293"/>
      <c r="J188" s="293"/>
      <c r="K188" s="293"/>
      <c r="L188" s="293"/>
      <c r="M188" s="293"/>
      <c r="N188" s="293"/>
      <c r="O188" s="293"/>
      <c r="P188" s="126"/>
      <c r="Q188" s="126"/>
      <c r="R188" s="126"/>
      <c r="S188" s="126"/>
      <c r="T188" s="126"/>
      <c r="U188" s="126"/>
      <c r="V188" s="126"/>
      <c r="W188" s="126"/>
      <c r="X188" s="126"/>
      <c r="Y188" s="126"/>
      <c r="Z188" s="126"/>
      <c r="AA188" s="126"/>
      <c r="AB188" s="126"/>
      <c r="AC188" s="126"/>
    </row>
    <row r="189" spans="1:29" ht="16.5" customHeight="1">
      <c r="A189" s="126"/>
      <c r="B189" s="126"/>
      <c r="C189" s="310" cm="1">
        <f t="array" ref="C189">C13+D13+E13+F13</f>
        <v>16459994398.130001</v>
      </c>
      <c r="D189" s="293"/>
      <c r="E189" s="293"/>
      <c r="F189" s="293"/>
      <c r="G189" s="293"/>
      <c r="H189" s="293"/>
      <c r="I189" s="293"/>
      <c r="J189" s="293"/>
      <c r="K189" s="293"/>
      <c r="L189" s="293"/>
      <c r="M189" s="293"/>
      <c r="N189" s="293"/>
      <c r="O189" s="293"/>
      <c r="P189" s="126"/>
      <c r="Q189" s="126"/>
      <c r="R189" s="126"/>
      <c r="S189" s="126"/>
      <c r="T189" s="126"/>
      <c r="U189" s="126"/>
      <c r="V189" s="126"/>
      <c r="W189" s="126"/>
      <c r="X189" s="126"/>
      <c r="Y189" s="126"/>
      <c r="Z189" s="126"/>
      <c r="AA189" s="126"/>
      <c r="AB189" s="126"/>
      <c r="AC189" s="126"/>
    </row>
    <row r="190" spans="1:29" ht="16.5" customHeight="1">
      <c r="A190" s="126"/>
      <c r="B190" s="126"/>
      <c r="C190" s="310" cm="1">
        <f t="array" ref="C190">B165</f>
        <v>5119667687.2799997</v>
      </c>
      <c r="D190" s="293"/>
      <c r="E190" s="293"/>
      <c r="F190" s="293"/>
      <c r="G190" s="293"/>
      <c r="H190" s="293"/>
      <c r="I190" s="293"/>
      <c r="J190" s="293"/>
      <c r="K190" s="293"/>
      <c r="L190" s="293"/>
      <c r="M190" s="293"/>
      <c r="N190" s="293"/>
      <c r="O190" s="293"/>
      <c r="P190" s="126"/>
      <c r="Q190" s="126"/>
      <c r="R190" s="126"/>
      <c r="S190" s="126"/>
      <c r="T190" s="126"/>
      <c r="U190" s="126"/>
      <c r="V190" s="126"/>
      <c r="W190" s="126"/>
      <c r="X190" s="126"/>
      <c r="Y190" s="126"/>
      <c r="Z190" s="126"/>
      <c r="AA190" s="126"/>
      <c r="AB190" s="126"/>
      <c r="AC190" s="126"/>
    </row>
    <row r="191" spans="1:29" ht="16.5" customHeight="1">
      <c r="A191" s="126"/>
      <c r="B191" s="126"/>
      <c r="C191" s="314" cm="1">
        <f t="array" ref="C191">C190+C189</f>
        <v>21579662085.41</v>
      </c>
      <c r="D191" s="293"/>
      <c r="E191" s="293"/>
      <c r="F191" s="293"/>
      <c r="G191" s="293"/>
      <c r="H191" s="293"/>
      <c r="I191" s="293"/>
      <c r="J191" s="293"/>
      <c r="K191" s="293"/>
      <c r="L191" s="293"/>
      <c r="M191" s="293"/>
      <c r="N191" s="293"/>
      <c r="O191" s="293"/>
      <c r="P191" s="126"/>
      <c r="Q191" s="126"/>
      <c r="R191" s="126"/>
      <c r="S191" s="126"/>
      <c r="T191" s="126"/>
      <c r="U191" s="126"/>
      <c r="V191" s="126"/>
      <c r="W191" s="126"/>
      <c r="X191" s="126"/>
      <c r="Y191" s="126"/>
      <c r="Z191" s="126"/>
      <c r="AA191" s="126"/>
      <c r="AB191" s="126"/>
      <c r="AC191" s="126"/>
    </row>
    <row r="192" spans="1:29" ht="16.5" customHeight="1">
      <c r="A192" s="126"/>
      <c r="B192" s="126"/>
      <c r="C192" s="293"/>
      <c r="D192" s="293"/>
      <c r="E192" s="293"/>
      <c r="F192" s="293"/>
      <c r="G192" s="293"/>
      <c r="H192" s="293"/>
      <c r="I192" s="293"/>
      <c r="J192" s="293"/>
      <c r="K192" s="293"/>
      <c r="L192" s="293"/>
      <c r="M192" s="293"/>
      <c r="N192" s="293"/>
      <c r="O192" s="293"/>
      <c r="P192" s="126"/>
      <c r="Q192" s="126"/>
      <c r="R192" s="126"/>
      <c r="S192" s="126"/>
      <c r="T192" s="126"/>
      <c r="U192" s="126"/>
      <c r="V192" s="126"/>
      <c r="W192" s="126"/>
      <c r="X192" s="126"/>
      <c r="Y192" s="126"/>
      <c r="Z192" s="126"/>
      <c r="AA192" s="126"/>
      <c r="AB192" s="126"/>
      <c r="AC192" s="126"/>
    </row>
    <row r="193" spans="1:29" ht="16.5" customHeight="1">
      <c r="A193" s="126"/>
      <c r="B193" s="126"/>
      <c r="C193" s="310" cm="1">
        <f t="array" ref="C193">C55+D55+E55+F55</f>
        <v>8862024082.0599995</v>
      </c>
      <c r="D193" s="293"/>
      <c r="E193" s="293"/>
      <c r="F193" s="293"/>
      <c r="G193" s="293"/>
      <c r="H193" s="293"/>
      <c r="I193" s="293"/>
      <c r="J193" s="293"/>
      <c r="K193" s="293"/>
      <c r="L193" s="293"/>
      <c r="M193" s="293"/>
      <c r="N193" s="293"/>
      <c r="O193" s="293"/>
      <c r="P193" s="126"/>
      <c r="Q193" s="126"/>
      <c r="R193" s="126"/>
      <c r="S193" s="126"/>
      <c r="T193" s="126"/>
      <c r="U193" s="126"/>
      <c r="V193" s="126"/>
      <c r="W193" s="126"/>
      <c r="X193" s="126"/>
      <c r="Y193" s="126"/>
      <c r="Z193" s="126"/>
      <c r="AA193" s="126"/>
      <c r="AB193" s="126"/>
      <c r="AC193" s="126"/>
    </row>
  </sheetData>
  <mergeCells count="8">
    <mergeCell ref="A161:B161"/>
    <mergeCell ref="A182:B182"/>
    <mergeCell ref="A1:B6"/>
    <mergeCell ref="C1:Z3"/>
    <mergeCell ref="AA1:AB2"/>
    <mergeCell ref="AA3:AB4"/>
    <mergeCell ref="C4:Z6"/>
    <mergeCell ref="AA5:AB6"/>
  </mergeCells>
  <pageMargins left="0.7" right="0.7" top="0.75" bottom="0.75" header="0.3" footer="0.3"/>
  <pageSetup orientation="portrait"/>
  <headerFooter>
    <oddFooter>&amp;C&amp;"Helvetica Neue,Regular"&amp;12&amp;K000000&amp;P</oddFooter>
  </headerFooter>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C331"/>
  <sheetViews>
    <sheetView showGridLines="0" workbookViewId="0"/>
  </sheetViews>
  <sheetFormatPr baseColWidth="10" defaultColWidth="10.85546875" defaultRowHeight="15" customHeight="1"/>
  <cols>
    <col min="1" max="1" width="25.42578125" style="1" customWidth="1"/>
    <col min="2" max="2" width="70.7109375" style="1" customWidth="1"/>
    <col min="3" max="3" width="24.85546875" style="1" customWidth="1"/>
    <col min="4" max="30" width="10.85546875" style="1" customWidth="1"/>
    <col min="31" max="16384" width="10.85546875" style="1"/>
  </cols>
  <sheetData>
    <row r="1" spans="1:29" ht="13.5" customHeight="1">
      <c r="A1" s="615" t="s">
        <v>0</v>
      </c>
      <c r="B1" s="616"/>
      <c r="C1" s="602" t="s">
        <v>1</v>
      </c>
      <c r="D1" s="603"/>
      <c r="E1" s="603"/>
      <c r="F1" s="603"/>
      <c r="G1" s="603"/>
      <c r="H1" s="603"/>
      <c r="I1" s="603"/>
      <c r="J1" s="603"/>
      <c r="K1" s="603"/>
      <c r="L1" s="603"/>
      <c r="M1" s="603"/>
      <c r="N1" s="603"/>
      <c r="O1" s="603"/>
      <c r="P1" s="603"/>
      <c r="Q1" s="603"/>
      <c r="R1" s="603"/>
      <c r="S1" s="603"/>
      <c r="T1" s="603"/>
      <c r="U1" s="603"/>
      <c r="V1" s="603"/>
      <c r="W1" s="603"/>
      <c r="X1" s="603"/>
      <c r="Y1" s="603"/>
      <c r="Z1" s="603"/>
      <c r="AA1" s="617" t="s">
        <v>2</v>
      </c>
      <c r="AB1" s="618"/>
      <c r="AC1" s="224"/>
    </row>
    <row r="2" spans="1:29" ht="15" customHeight="1">
      <c r="A2" s="616"/>
      <c r="B2" s="616"/>
      <c r="C2" s="603"/>
      <c r="D2" s="603"/>
      <c r="E2" s="603"/>
      <c r="F2" s="603"/>
      <c r="G2" s="603"/>
      <c r="H2" s="603"/>
      <c r="I2" s="603"/>
      <c r="J2" s="603"/>
      <c r="K2" s="603"/>
      <c r="L2" s="603"/>
      <c r="M2" s="603"/>
      <c r="N2" s="603"/>
      <c r="O2" s="603"/>
      <c r="P2" s="603"/>
      <c r="Q2" s="603"/>
      <c r="R2" s="603"/>
      <c r="S2" s="603"/>
      <c r="T2" s="603"/>
      <c r="U2" s="603"/>
      <c r="V2" s="603"/>
      <c r="W2" s="603"/>
      <c r="X2" s="603"/>
      <c r="Y2" s="603"/>
      <c r="Z2" s="603"/>
      <c r="AA2" s="618"/>
      <c r="AB2" s="618"/>
      <c r="AC2" s="224"/>
    </row>
    <row r="3" spans="1:29" ht="15" customHeight="1">
      <c r="A3" s="616"/>
      <c r="B3" s="616"/>
      <c r="C3" s="603"/>
      <c r="D3" s="603"/>
      <c r="E3" s="603"/>
      <c r="F3" s="603"/>
      <c r="G3" s="603"/>
      <c r="H3" s="603"/>
      <c r="I3" s="603"/>
      <c r="J3" s="603"/>
      <c r="K3" s="603"/>
      <c r="L3" s="603"/>
      <c r="M3" s="603"/>
      <c r="N3" s="603"/>
      <c r="O3" s="603"/>
      <c r="P3" s="603"/>
      <c r="Q3" s="603"/>
      <c r="R3" s="603"/>
      <c r="S3" s="603"/>
      <c r="T3" s="603"/>
      <c r="U3" s="603"/>
      <c r="V3" s="603"/>
      <c r="W3" s="603"/>
      <c r="X3" s="603"/>
      <c r="Y3" s="603"/>
      <c r="Z3" s="603"/>
      <c r="AA3" s="619" t="s">
        <v>4</v>
      </c>
      <c r="AB3" s="620"/>
      <c r="AC3" s="224"/>
    </row>
    <row r="4" spans="1:29" ht="15" customHeight="1">
      <c r="A4" s="616"/>
      <c r="B4" s="616"/>
      <c r="C4" s="604" t="s">
        <v>3</v>
      </c>
      <c r="D4" s="605"/>
      <c r="E4" s="605"/>
      <c r="F4" s="605"/>
      <c r="G4" s="605"/>
      <c r="H4" s="605"/>
      <c r="I4" s="605"/>
      <c r="J4" s="605"/>
      <c r="K4" s="605"/>
      <c r="L4" s="605"/>
      <c r="M4" s="605"/>
      <c r="N4" s="605"/>
      <c r="O4" s="605"/>
      <c r="P4" s="605"/>
      <c r="Q4" s="605"/>
      <c r="R4" s="605"/>
      <c r="S4" s="605"/>
      <c r="T4" s="605"/>
      <c r="U4" s="605"/>
      <c r="V4" s="605"/>
      <c r="W4" s="605"/>
      <c r="X4" s="605"/>
      <c r="Y4" s="605"/>
      <c r="Z4" s="605"/>
      <c r="AA4" s="620"/>
      <c r="AB4" s="620"/>
      <c r="AC4" s="224"/>
    </row>
    <row r="5" spans="1:29" ht="15" customHeight="1">
      <c r="A5" s="616"/>
      <c r="B5" s="616"/>
      <c r="C5" s="605"/>
      <c r="D5" s="605"/>
      <c r="E5" s="605"/>
      <c r="F5" s="605"/>
      <c r="G5" s="605"/>
      <c r="H5" s="605"/>
      <c r="I5" s="605"/>
      <c r="J5" s="605"/>
      <c r="K5" s="605"/>
      <c r="L5" s="605"/>
      <c r="M5" s="605"/>
      <c r="N5" s="605"/>
      <c r="O5" s="605"/>
      <c r="P5" s="605"/>
      <c r="Q5" s="605"/>
      <c r="R5" s="605"/>
      <c r="S5" s="605"/>
      <c r="T5" s="605"/>
      <c r="U5" s="605"/>
      <c r="V5" s="605"/>
      <c r="W5" s="605"/>
      <c r="X5" s="605"/>
      <c r="Y5" s="605"/>
      <c r="Z5" s="605"/>
      <c r="AA5" s="619" t="s">
        <v>5</v>
      </c>
      <c r="AB5" s="620"/>
      <c r="AC5" s="224"/>
    </row>
    <row r="6" spans="1:29" ht="15" customHeight="1">
      <c r="A6" s="616"/>
      <c r="B6" s="616"/>
      <c r="C6" s="605"/>
      <c r="D6" s="605"/>
      <c r="E6" s="605"/>
      <c r="F6" s="605"/>
      <c r="G6" s="605"/>
      <c r="H6" s="605"/>
      <c r="I6" s="605"/>
      <c r="J6" s="605"/>
      <c r="K6" s="605"/>
      <c r="L6" s="605"/>
      <c r="M6" s="605"/>
      <c r="N6" s="605"/>
      <c r="O6" s="605"/>
      <c r="P6" s="605"/>
      <c r="Q6" s="605"/>
      <c r="R6" s="605"/>
      <c r="S6" s="605"/>
      <c r="T6" s="605"/>
      <c r="U6" s="605"/>
      <c r="V6" s="605"/>
      <c r="W6" s="605"/>
      <c r="X6" s="605"/>
      <c r="Y6" s="605"/>
      <c r="Z6" s="605"/>
      <c r="AA6" s="620"/>
      <c r="AB6" s="620"/>
      <c r="AC6" s="224"/>
    </row>
    <row r="7" spans="1:29" ht="15" customHeight="1">
      <c r="A7" s="225"/>
      <c r="B7" s="225"/>
      <c r="C7" s="225"/>
      <c r="D7" s="225"/>
      <c r="E7" s="225"/>
      <c r="F7" s="225"/>
      <c r="G7" s="225"/>
      <c r="H7" s="225"/>
      <c r="I7" s="225"/>
      <c r="J7" s="225"/>
      <c r="K7" s="225"/>
      <c r="L7" s="225"/>
      <c r="M7" s="225"/>
      <c r="N7" s="225"/>
      <c r="O7" s="225"/>
      <c r="P7" s="225"/>
      <c r="Q7" s="225"/>
      <c r="R7" s="225"/>
      <c r="S7" s="225"/>
      <c r="T7" s="225"/>
      <c r="U7" s="225"/>
      <c r="V7" s="225"/>
      <c r="W7" s="225"/>
      <c r="X7" s="225"/>
      <c r="Y7" s="225"/>
      <c r="Z7" s="225"/>
      <c r="AA7" s="225"/>
      <c r="AB7" s="225"/>
      <c r="AC7" s="126"/>
    </row>
    <row r="8" spans="1:29" ht="15" customHeight="1">
      <c r="A8" s="126"/>
      <c r="B8" s="126"/>
      <c r="C8" s="126"/>
      <c r="D8" s="126"/>
      <c r="E8" s="126"/>
      <c r="F8" s="126"/>
      <c r="G8" s="126"/>
      <c r="H8" s="126"/>
      <c r="I8" s="126"/>
      <c r="J8" s="126"/>
      <c r="K8" s="126"/>
      <c r="L8" s="126"/>
      <c r="M8" s="126"/>
      <c r="N8" s="126"/>
      <c r="O8" s="126"/>
      <c r="P8" s="126"/>
      <c r="Q8" s="126"/>
      <c r="R8" s="126"/>
      <c r="S8" s="126"/>
      <c r="T8" s="126"/>
      <c r="U8" s="126"/>
      <c r="V8" s="126"/>
      <c r="W8" s="126"/>
      <c r="X8" s="126"/>
      <c r="Y8" s="126"/>
      <c r="Z8" s="126"/>
      <c r="AA8" s="126"/>
      <c r="AB8" s="126"/>
      <c r="AC8" s="126"/>
    </row>
    <row r="9" spans="1:29" ht="15" customHeight="1">
      <c r="A9" s="126"/>
      <c r="B9" s="126"/>
      <c r="C9" s="126"/>
      <c r="D9" s="126"/>
      <c r="E9" s="126"/>
      <c r="F9" s="126"/>
      <c r="G9" s="126"/>
      <c r="H9" s="126"/>
      <c r="I9" s="126"/>
      <c r="J9" s="126"/>
      <c r="K9" s="126"/>
      <c r="L9" s="126"/>
      <c r="M9" s="126"/>
      <c r="N9" s="126"/>
      <c r="O9" s="126"/>
      <c r="P9" s="126"/>
      <c r="Q9" s="126"/>
      <c r="R9" s="126"/>
      <c r="S9" s="126"/>
      <c r="T9" s="126"/>
      <c r="U9" s="126"/>
      <c r="V9" s="126"/>
      <c r="W9" s="126"/>
      <c r="X9" s="126"/>
      <c r="Y9" s="126"/>
      <c r="Z9" s="126"/>
      <c r="AA9" s="126"/>
      <c r="AB9" s="126"/>
      <c r="AC9" s="126"/>
    </row>
    <row r="10" spans="1:29" ht="15" customHeight="1">
      <c r="A10" s="126"/>
      <c r="B10" s="126"/>
      <c r="C10" s="126"/>
      <c r="D10" s="126"/>
      <c r="E10" s="126"/>
      <c r="F10" s="126"/>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row>
    <row r="11" spans="1:29" ht="18" customHeight="1">
      <c r="A11" s="240"/>
      <c r="B11" s="240"/>
      <c r="C11" s="240"/>
      <c r="D11" s="126"/>
      <c r="E11" s="126"/>
      <c r="F11" s="126"/>
      <c r="G11" s="126"/>
      <c r="H11" s="126"/>
      <c r="I11" s="126"/>
      <c r="J11" s="126"/>
      <c r="K11" s="126"/>
      <c r="L11" s="126"/>
      <c r="M11" s="126"/>
      <c r="N11" s="126"/>
      <c r="O11" s="126"/>
      <c r="P11" s="126"/>
      <c r="Q11" s="126"/>
      <c r="R11" s="126"/>
      <c r="S11" s="126"/>
      <c r="T11" s="126"/>
      <c r="U11" s="126"/>
      <c r="V11" s="126"/>
      <c r="W11" s="126"/>
      <c r="X11" s="126"/>
      <c r="Y11" s="126"/>
      <c r="Z11" s="126"/>
      <c r="AA11" s="126"/>
      <c r="AB11" s="126"/>
      <c r="AC11" s="126"/>
    </row>
    <row r="12" spans="1:29" ht="18" customHeight="1">
      <c r="A12" s="315">
        <v>1</v>
      </c>
      <c r="B12" s="316" t="s">
        <v>1105</v>
      </c>
      <c r="C12" s="317">
        <v>55982452188</v>
      </c>
      <c r="D12" s="224"/>
      <c r="E12" s="126"/>
      <c r="F12" s="126"/>
      <c r="G12" s="126"/>
      <c r="H12" s="126"/>
      <c r="I12" s="126"/>
      <c r="J12" s="126"/>
      <c r="K12" s="126"/>
      <c r="L12" s="126"/>
      <c r="M12" s="126"/>
      <c r="N12" s="126"/>
      <c r="O12" s="126"/>
      <c r="P12" s="126"/>
      <c r="Q12" s="126"/>
      <c r="R12" s="126"/>
      <c r="S12" s="126"/>
      <c r="T12" s="126"/>
      <c r="U12" s="126"/>
      <c r="V12" s="126"/>
      <c r="W12" s="126"/>
      <c r="X12" s="126"/>
      <c r="Y12" s="126"/>
      <c r="Z12" s="126"/>
      <c r="AA12" s="126"/>
      <c r="AB12" s="126"/>
      <c r="AC12" s="126"/>
    </row>
    <row r="13" spans="1:29" ht="18" customHeight="1">
      <c r="A13" s="315">
        <v>1.1000000000000001</v>
      </c>
      <c r="B13" s="316" t="s">
        <v>1106</v>
      </c>
      <c r="C13" s="317">
        <v>54701452188</v>
      </c>
      <c r="D13" s="224"/>
      <c r="E13" s="126"/>
      <c r="F13" s="126"/>
      <c r="G13" s="126"/>
      <c r="H13" s="126"/>
      <c r="I13" s="126"/>
      <c r="J13" s="126"/>
      <c r="K13" s="126"/>
      <c r="L13" s="126"/>
      <c r="M13" s="126"/>
      <c r="N13" s="126"/>
      <c r="O13" s="126"/>
      <c r="P13" s="126"/>
      <c r="Q13" s="126"/>
      <c r="R13" s="126"/>
      <c r="S13" s="126"/>
      <c r="T13" s="126"/>
      <c r="U13" s="126"/>
      <c r="V13" s="126"/>
      <c r="W13" s="126"/>
      <c r="X13" s="126"/>
      <c r="Y13" s="126"/>
      <c r="Z13" s="126"/>
      <c r="AA13" s="126"/>
      <c r="AB13" s="126"/>
      <c r="AC13" s="126"/>
    </row>
    <row r="14" spans="1:29" ht="18" customHeight="1">
      <c r="A14" s="318" t="s">
        <v>1107</v>
      </c>
      <c r="B14" s="248" t="s">
        <v>1108</v>
      </c>
      <c r="C14" s="319">
        <v>54701452188</v>
      </c>
      <c r="D14" s="224"/>
      <c r="E14" s="126"/>
      <c r="F14" s="126"/>
      <c r="G14" s="126"/>
      <c r="H14" s="126"/>
      <c r="I14" s="126"/>
      <c r="J14" s="126"/>
      <c r="K14" s="126"/>
      <c r="L14" s="126"/>
      <c r="M14" s="126"/>
      <c r="N14" s="126"/>
      <c r="O14" s="126"/>
      <c r="P14" s="126"/>
      <c r="Q14" s="126"/>
      <c r="R14" s="126"/>
      <c r="S14" s="126"/>
      <c r="T14" s="126"/>
      <c r="U14" s="126"/>
      <c r="V14" s="126"/>
      <c r="W14" s="126"/>
      <c r="X14" s="126"/>
      <c r="Y14" s="126"/>
      <c r="Z14" s="126"/>
      <c r="AA14" s="126"/>
      <c r="AB14" s="126"/>
      <c r="AC14" s="126"/>
    </row>
    <row r="15" spans="1:29" ht="18" customHeight="1">
      <c r="A15" s="318" t="s">
        <v>1109</v>
      </c>
      <c r="B15" s="248" t="s">
        <v>1110</v>
      </c>
      <c r="C15" s="319">
        <v>24719198639</v>
      </c>
      <c r="D15" s="224"/>
      <c r="E15" s="126"/>
      <c r="F15" s="126"/>
      <c r="G15" s="126"/>
      <c r="H15" s="126"/>
      <c r="I15" s="126"/>
      <c r="J15" s="126"/>
      <c r="K15" s="126"/>
      <c r="L15" s="126"/>
      <c r="M15" s="126"/>
      <c r="N15" s="126"/>
      <c r="O15" s="126"/>
      <c r="P15" s="126"/>
      <c r="Q15" s="126"/>
      <c r="R15" s="126"/>
      <c r="S15" s="126"/>
      <c r="T15" s="126"/>
      <c r="U15" s="126"/>
      <c r="V15" s="126"/>
      <c r="W15" s="126"/>
      <c r="X15" s="126"/>
      <c r="Y15" s="126"/>
      <c r="Z15" s="126"/>
      <c r="AA15" s="126"/>
      <c r="AB15" s="126"/>
      <c r="AC15" s="126"/>
    </row>
    <row r="16" spans="1:29" ht="18" customHeight="1">
      <c r="A16" s="318" t="s">
        <v>1111</v>
      </c>
      <c r="B16" s="248" t="s">
        <v>1112</v>
      </c>
      <c r="C16" s="319">
        <v>24719198639</v>
      </c>
      <c r="D16" s="224"/>
      <c r="E16" s="126"/>
      <c r="F16" s="126"/>
      <c r="G16" s="126"/>
      <c r="H16" s="126"/>
      <c r="I16" s="126"/>
      <c r="J16" s="126"/>
      <c r="K16" s="126"/>
      <c r="L16" s="126"/>
      <c r="M16" s="126"/>
      <c r="N16" s="126"/>
      <c r="O16" s="126"/>
      <c r="P16" s="126"/>
      <c r="Q16" s="126"/>
      <c r="R16" s="126"/>
      <c r="S16" s="126"/>
      <c r="T16" s="126"/>
      <c r="U16" s="126"/>
      <c r="V16" s="126"/>
      <c r="W16" s="126"/>
      <c r="X16" s="126"/>
      <c r="Y16" s="126"/>
      <c r="Z16" s="126"/>
      <c r="AA16" s="126"/>
      <c r="AB16" s="126"/>
      <c r="AC16" s="126"/>
    </row>
    <row r="17" spans="1:29" ht="72" customHeight="1">
      <c r="A17" s="320" t="s">
        <v>1113</v>
      </c>
      <c r="B17" s="321" t="s">
        <v>1114</v>
      </c>
      <c r="C17" s="322">
        <v>22333198639</v>
      </c>
      <c r="D17" s="224"/>
      <c r="E17" s="126"/>
      <c r="F17" s="126"/>
      <c r="G17" s="126"/>
      <c r="H17" s="126"/>
      <c r="I17" s="126"/>
      <c r="J17" s="126"/>
      <c r="K17" s="126"/>
      <c r="L17" s="126"/>
      <c r="M17" s="126"/>
      <c r="N17" s="126"/>
      <c r="O17" s="126"/>
      <c r="P17" s="126"/>
      <c r="Q17" s="126"/>
      <c r="R17" s="126"/>
      <c r="S17" s="126"/>
      <c r="T17" s="126"/>
      <c r="U17" s="126"/>
      <c r="V17" s="126"/>
      <c r="W17" s="126"/>
      <c r="X17" s="126"/>
      <c r="Y17" s="126"/>
      <c r="Z17" s="126"/>
      <c r="AA17" s="126"/>
      <c r="AB17" s="126"/>
      <c r="AC17" s="126"/>
    </row>
    <row r="18" spans="1:29" ht="36" customHeight="1">
      <c r="A18" s="320" t="s">
        <v>1115</v>
      </c>
      <c r="B18" s="248" t="s">
        <v>1116</v>
      </c>
      <c r="C18" s="319">
        <v>20000000000</v>
      </c>
      <c r="D18" s="224"/>
      <c r="E18" s="126"/>
      <c r="F18" s="126"/>
      <c r="G18" s="126"/>
      <c r="H18" s="126"/>
      <c r="I18" s="126"/>
      <c r="J18" s="126"/>
      <c r="K18" s="126"/>
      <c r="L18" s="126"/>
      <c r="M18" s="126"/>
      <c r="N18" s="126"/>
      <c r="O18" s="126"/>
      <c r="P18" s="126"/>
      <c r="Q18" s="126"/>
      <c r="R18" s="126"/>
      <c r="S18" s="126"/>
      <c r="T18" s="126"/>
      <c r="U18" s="126"/>
      <c r="V18" s="126"/>
      <c r="W18" s="126"/>
      <c r="X18" s="126"/>
      <c r="Y18" s="126"/>
      <c r="Z18" s="126"/>
      <c r="AA18" s="126"/>
      <c r="AB18" s="126"/>
      <c r="AC18" s="126"/>
    </row>
    <row r="19" spans="1:29" ht="36" customHeight="1">
      <c r="A19" s="320" t="s">
        <v>1117</v>
      </c>
      <c r="B19" s="248" t="s">
        <v>1118</v>
      </c>
      <c r="C19" s="319">
        <v>769000000</v>
      </c>
      <c r="D19" s="224"/>
      <c r="E19" s="126"/>
      <c r="F19" s="126"/>
      <c r="G19" s="126"/>
      <c r="H19" s="126"/>
      <c r="I19" s="126"/>
      <c r="J19" s="126"/>
      <c r="K19" s="126"/>
      <c r="L19" s="126"/>
      <c r="M19" s="126"/>
      <c r="N19" s="126"/>
      <c r="O19" s="126"/>
      <c r="P19" s="126"/>
      <c r="Q19" s="126"/>
      <c r="R19" s="126"/>
      <c r="S19" s="126"/>
      <c r="T19" s="126"/>
      <c r="U19" s="126"/>
      <c r="V19" s="126"/>
      <c r="W19" s="126"/>
      <c r="X19" s="126"/>
      <c r="Y19" s="126"/>
      <c r="Z19" s="126"/>
      <c r="AA19" s="126"/>
      <c r="AB19" s="126"/>
      <c r="AC19" s="126"/>
    </row>
    <row r="20" spans="1:29" ht="36" customHeight="1">
      <c r="A20" s="320" t="s">
        <v>1119</v>
      </c>
      <c r="B20" s="248" t="s">
        <v>1120</v>
      </c>
      <c r="C20" s="319">
        <v>58101725</v>
      </c>
      <c r="D20" s="224"/>
      <c r="E20" s="126"/>
      <c r="F20" s="126"/>
      <c r="G20" s="126"/>
      <c r="H20" s="126"/>
      <c r="I20" s="126"/>
      <c r="J20" s="126"/>
      <c r="K20" s="126"/>
      <c r="L20" s="126"/>
      <c r="M20" s="126"/>
      <c r="N20" s="126"/>
      <c r="O20" s="126"/>
      <c r="P20" s="126"/>
      <c r="Q20" s="126"/>
      <c r="R20" s="126"/>
      <c r="S20" s="126"/>
      <c r="T20" s="126"/>
      <c r="U20" s="126"/>
      <c r="V20" s="126"/>
      <c r="W20" s="126"/>
      <c r="X20" s="126"/>
      <c r="Y20" s="126"/>
      <c r="Z20" s="126"/>
      <c r="AA20" s="126"/>
      <c r="AB20" s="126"/>
      <c r="AC20" s="126"/>
    </row>
    <row r="21" spans="1:29" ht="36" customHeight="1">
      <c r="A21" s="320" t="s">
        <v>1121</v>
      </c>
      <c r="B21" s="248" t="s">
        <v>1122</v>
      </c>
      <c r="C21" s="319">
        <v>150000000</v>
      </c>
      <c r="D21" s="224"/>
      <c r="E21" s="126"/>
      <c r="F21" s="126"/>
      <c r="G21" s="126"/>
      <c r="H21" s="126"/>
      <c r="I21" s="126"/>
      <c r="J21" s="126"/>
      <c r="K21" s="126"/>
      <c r="L21" s="126"/>
      <c r="M21" s="126"/>
      <c r="N21" s="126"/>
      <c r="O21" s="126"/>
      <c r="P21" s="126"/>
      <c r="Q21" s="126"/>
      <c r="R21" s="126"/>
      <c r="S21" s="126"/>
      <c r="T21" s="126"/>
      <c r="U21" s="126"/>
      <c r="V21" s="126"/>
      <c r="W21" s="126"/>
      <c r="X21" s="126"/>
      <c r="Y21" s="126"/>
      <c r="Z21" s="126"/>
      <c r="AA21" s="126"/>
      <c r="AB21" s="126"/>
      <c r="AC21" s="126"/>
    </row>
    <row r="22" spans="1:29" ht="36" customHeight="1">
      <c r="A22" s="320" t="s">
        <v>1123</v>
      </c>
      <c r="B22" s="248" t="s">
        <v>1124</v>
      </c>
      <c r="C22" s="319">
        <v>2200000</v>
      </c>
      <c r="D22" s="224"/>
      <c r="E22" s="126"/>
      <c r="F22" s="126"/>
      <c r="G22" s="126"/>
      <c r="H22" s="126"/>
      <c r="I22" s="126"/>
      <c r="J22" s="126"/>
      <c r="K22" s="126"/>
      <c r="L22" s="126"/>
      <c r="M22" s="126"/>
      <c r="N22" s="126"/>
      <c r="O22" s="126"/>
      <c r="P22" s="126"/>
      <c r="Q22" s="126"/>
      <c r="R22" s="126"/>
      <c r="S22" s="126"/>
      <c r="T22" s="126"/>
      <c r="U22" s="126"/>
      <c r="V22" s="126"/>
      <c r="W22" s="126"/>
      <c r="X22" s="126"/>
      <c r="Y22" s="126"/>
      <c r="Z22" s="126"/>
      <c r="AA22" s="126"/>
      <c r="AB22" s="126"/>
      <c r="AC22" s="126"/>
    </row>
    <row r="23" spans="1:29" ht="36" customHeight="1">
      <c r="A23" s="320" t="s">
        <v>1125</v>
      </c>
      <c r="B23" s="248" t="s">
        <v>1126</v>
      </c>
      <c r="C23" s="319">
        <v>1</v>
      </c>
      <c r="D23" s="224"/>
      <c r="E23" s="126"/>
      <c r="F23" s="126"/>
      <c r="G23" s="126"/>
      <c r="H23" s="126"/>
      <c r="I23" s="126"/>
      <c r="J23" s="126"/>
      <c r="K23" s="126"/>
      <c r="L23" s="126"/>
      <c r="M23" s="126"/>
      <c r="N23" s="126"/>
      <c r="O23" s="126"/>
      <c r="P23" s="126"/>
      <c r="Q23" s="126"/>
      <c r="R23" s="126"/>
      <c r="S23" s="126"/>
      <c r="T23" s="126"/>
      <c r="U23" s="126"/>
      <c r="V23" s="126"/>
      <c r="W23" s="126"/>
      <c r="X23" s="126"/>
      <c r="Y23" s="126"/>
      <c r="Z23" s="126"/>
      <c r="AA23" s="126"/>
      <c r="AB23" s="126"/>
      <c r="AC23" s="126"/>
    </row>
    <row r="24" spans="1:29" ht="36" customHeight="1">
      <c r="A24" s="320" t="s">
        <v>1127</v>
      </c>
      <c r="B24" s="248" t="s">
        <v>1128</v>
      </c>
      <c r="C24" s="319">
        <v>1035557441</v>
      </c>
      <c r="D24" s="224"/>
      <c r="E24" s="126"/>
      <c r="F24" s="126"/>
      <c r="G24" s="126"/>
      <c r="H24" s="126"/>
      <c r="I24" s="126"/>
      <c r="J24" s="126"/>
      <c r="K24" s="126"/>
      <c r="L24" s="126"/>
      <c r="M24" s="126"/>
      <c r="N24" s="126"/>
      <c r="O24" s="126"/>
      <c r="P24" s="126"/>
      <c r="Q24" s="126"/>
      <c r="R24" s="126"/>
      <c r="S24" s="126"/>
      <c r="T24" s="126"/>
      <c r="U24" s="126"/>
      <c r="V24" s="126"/>
      <c r="W24" s="126"/>
      <c r="X24" s="126"/>
      <c r="Y24" s="126"/>
      <c r="Z24" s="126"/>
      <c r="AA24" s="126"/>
      <c r="AB24" s="126"/>
      <c r="AC24" s="126"/>
    </row>
    <row r="25" spans="1:29" ht="36" customHeight="1">
      <c r="A25" s="320" t="s">
        <v>1129</v>
      </c>
      <c r="B25" s="248" t="s">
        <v>1130</v>
      </c>
      <c r="C25" s="319">
        <v>1</v>
      </c>
      <c r="D25" s="224"/>
      <c r="E25" s="126"/>
      <c r="F25" s="126"/>
      <c r="G25" s="126"/>
      <c r="H25" s="126"/>
      <c r="I25" s="126"/>
      <c r="J25" s="126"/>
      <c r="K25" s="126"/>
      <c r="L25" s="126"/>
      <c r="M25" s="126"/>
      <c r="N25" s="126"/>
      <c r="O25" s="126"/>
      <c r="P25" s="126"/>
      <c r="Q25" s="126"/>
      <c r="R25" s="126"/>
      <c r="S25" s="126"/>
      <c r="T25" s="126"/>
      <c r="U25" s="126"/>
      <c r="V25" s="126"/>
      <c r="W25" s="126"/>
      <c r="X25" s="126"/>
      <c r="Y25" s="126"/>
      <c r="Z25" s="126"/>
      <c r="AA25" s="126"/>
      <c r="AB25" s="126"/>
      <c r="AC25" s="126"/>
    </row>
    <row r="26" spans="1:29" ht="36" customHeight="1">
      <c r="A26" s="320" t="s">
        <v>1131</v>
      </c>
      <c r="B26" s="248" t="s">
        <v>1132</v>
      </c>
      <c r="C26" s="319">
        <v>1</v>
      </c>
      <c r="D26" s="224"/>
      <c r="E26" s="126"/>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row>
    <row r="27" spans="1:29" ht="36" customHeight="1">
      <c r="A27" s="320" t="s">
        <v>1133</v>
      </c>
      <c r="B27" s="248" t="s">
        <v>1134</v>
      </c>
      <c r="C27" s="319">
        <v>100000000</v>
      </c>
      <c r="D27" s="224"/>
      <c r="E27" s="126"/>
      <c r="F27" s="126"/>
      <c r="G27" s="126"/>
      <c r="H27" s="126"/>
      <c r="I27" s="126"/>
      <c r="J27" s="126"/>
      <c r="K27" s="126"/>
      <c r="L27" s="126"/>
      <c r="M27" s="126"/>
      <c r="N27" s="126"/>
      <c r="O27" s="126"/>
      <c r="P27" s="126"/>
      <c r="Q27" s="126"/>
      <c r="R27" s="126"/>
      <c r="S27" s="126"/>
      <c r="T27" s="126"/>
      <c r="U27" s="126"/>
      <c r="V27" s="126"/>
      <c r="W27" s="126"/>
      <c r="X27" s="126"/>
      <c r="Y27" s="126"/>
      <c r="Z27" s="126"/>
      <c r="AA27" s="126"/>
      <c r="AB27" s="126"/>
      <c r="AC27" s="126"/>
    </row>
    <row r="28" spans="1:29" ht="36" customHeight="1">
      <c r="A28" s="320" t="s">
        <v>1135</v>
      </c>
      <c r="B28" s="248" t="s">
        <v>1136</v>
      </c>
      <c r="C28" s="319">
        <v>2000000</v>
      </c>
      <c r="D28" s="224"/>
      <c r="E28" s="126"/>
      <c r="F28" s="126"/>
      <c r="G28" s="126"/>
      <c r="H28" s="126"/>
      <c r="I28" s="126"/>
      <c r="J28" s="126"/>
      <c r="K28" s="126"/>
      <c r="L28" s="126"/>
      <c r="M28" s="126"/>
      <c r="N28" s="126"/>
      <c r="O28" s="126"/>
      <c r="P28" s="126"/>
      <c r="Q28" s="126"/>
      <c r="R28" s="126"/>
      <c r="S28" s="126"/>
      <c r="T28" s="126"/>
      <c r="U28" s="126"/>
      <c r="V28" s="126"/>
      <c r="W28" s="126"/>
      <c r="X28" s="126"/>
      <c r="Y28" s="126"/>
      <c r="Z28" s="126"/>
      <c r="AA28" s="126"/>
      <c r="AB28" s="126"/>
      <c r="AC28" s="126"/>
    </row>
    <row r="29" spans="1:29" ht="36" customHeight="1">
      <c r="A29" s="320" t="s">
        <v>1137</v>
      </c>
      <c r="B29" s="248" t="s">
        <v>1138</v>
      </c>
      <c r="C29" s="319">
        <v>1</v>
      </c>
      <c r="D29" s="224"/>
      <c r="E29" s="126"/>
      <c r="F29" s="126"/>
      <c r="G29" s="126"/>
      <c r="H29" s="126"/>
      <c r="I29" s="126"/>
      <c r="J29" s="126"/>
      <c r="K29" s="126"/>
      <c r="L29" s="126"/>
      <c r="M29" s="126"/>
      <c r="N29" s="126"/>
      <c r="O29" s="126"/>
      <c r="P29" s="126"/>
      <c r="Q29" s="126"/>
      <c r="R29" s="126"/>
      <c r="S29" s="126"/>
      <c r="T29" s="126"/>
      <c r="U29" s="126"/>
      <c r="V29" s="126"/>
      <c r="W29" s="126"/>
      <c r="X29" s="126"/>
      <c r="Y29" s="126"/>
      <c r="Z29" s="126"/>
      <c r="AA29" s="126"/>
      <c r="AB29" s="126"/>
      <c r="AC29" s="126"/>
    </row>
    <row r="30" spans="1:29" ht="36" customHeight="1">
      <c r="A30" s="320" t="s">
        <v>1139</v>
      </c>
      <c r="B30" s="248" t="s">
        <v>1140</v>
      </c>
      <c r="C30" s="319">
        <v>150000000</v>
      </c>
      <c r="D30" s="224"/>
      <c r="E30" s="126"/>
      <c r="F30" s="126"/>
      <c r="G30" s="126"/>
      <c r="H30" s="126"/>
      <c r="I30" s="126"/>
      <c r="J30" s="126"/>
      <c r="K30" s="126"/>
      <c r="L30" s="126"/>
      <c r="M30" s="126"/>
      <c r="N30" s="126"/>
      <c r="O30" s="126"/>
      <c r="P30" s="126"/>
      <c r="Q30" s="126"/>
      <c r="R30" s="126"/>
      <c r="S30" s="126"/>
      <c r="T30" s="126"/>
      <c r="U30" s="126"/>
      <c r="V30" s="126"/>
      <c r="W30" s="126"/>
      <c r="X30" s="126"/>
      <c r="Y30" s="126"/>
      <c r="Z30" s="126"/>
      <c r="AA30" s="126"/>
      <c r="AB30" s="126"/>
      <c r="AC30" s="126"/>
    </row>
    <row r="31" spans="1:29" ht="36" customHeight="1">
      <c r="A31" s="320" t="s">
        <v>1141</v>
      </c>
      <c r="B31" s="248" t="s">
        <v>1142</v>
      </c>
      <c r="C31" s="319">
        <v>3500000</v>
      </c>
      <c r="D31" s="224"/>
      <c r="E31" s="126"/>
      <c r="F31" s="126"/>
      <c r="G31" s="126"/>
      <c r="H31" s="126"/>
      <c r="I31" s="126"/>
      <c r="J31" s="126"/>
      <c r="K31" s="126"/>
      <c r="L31" s="126"/>
      <c r="M31" s="126"/>
      <c r="N31" s="126"/>
      <c r="O31" s="126"/>
      <c r="P31" s="126"/>
      <c r="Q31" s="126"/>
      <c r="R31" s="126"/>
      <c r="S31" s="126"/>
      <c r="T31" s="126"/>
      <c r="U31" s="126"/>
      <c r="V31" s="126"/>
      <c r="W31" s="126"/>
      <c r="X31" s="126"/>
      <c r="Y31" s="126"/>
      <c r="Z31" s="126"/>
      <c r="AA31" s="126"/>
      <c r="AB31" s="126"/>
      <c r="AC31" s="126"/>
    </row>
    <row r="32" spans="1:29" ht="36" customHeight="1">
      <c r="A32" s="320" t="s">
        <v>1143</v>
      </c>
      <c r="B32" s="248" t="s">
        <v>1144</v>
      </c>
      <c r="C32" s="319">
        <v>100000</v>
      </c>
      <c r="D32" s="224"/>
      <c r="E32" s="126"/>
      <c r="F32" s="126"/>
      <c r="G32" s="126"/>
      <c r="H32" s="126"/>
      <c r="I32" s="126"/>
      <c r="J32" s="126"/>
      <c r="K32" s="126"/>
      <c r="L32" s="126"/>
      <c r="M32" s="126"/>
      <c r="N32" s="126"/>
      <c r="O32" s="126"/>
      <c r="P32" s="126"/>
      <c r="Q32" s="126"/>
      <c r="R32" s="126"/>
      <c r="S32" s="126"/>
      <c r="T32" s="126"/>
      <c r="U32" s="126"/>
      <c r="V32" s="126"/>
      <c r="W32" s="126"/>
      <c r="X32" s="126"/>
      <c r="Y32" s="126"/>
      <c r="Z32" s="126"/>
      <c r="AA32" s="126"/>
      <c r="AB32" s="126"/>
      <c r="AC32" s="126"/>
    </row>
    <row r="33" spans="1:29" ht="36" customHeight="1">
      <c r="A33" s="320" t="s">
        <v>1145</v>
      </c>
      <c r="B33" s="316" t="s">
        <v>1146</v>
      </c>
      <c r="C33" s="317">
        <v>1</v>
      </c>
      <c r="D33" s="224"/>
      <c r="E33" s="126"/>
      <c r="F33" s="126"/>
      <c r="G33" s="126"/>
      <c r="H33" s="126"/>
      <c r="I33" s="126"/>
      <c r="J33" s="126"/>
      <c r="K33" s="126"/>
      <c r="L33" s="126"/>
      <c r="M33" s="126"/>
      <c r="N33" s="126"/>
      <c r="O33" s="126"/>
      <c r="P33" s="126"/>
      <c r="Q33" s="126"/>
      <c r="R33" s="126"/>
      <c r="S33" s="126"/>
      <c r="T33" s="126"/>
      <c r="U33" s="126"/>
      <c r="V33" s="126"/>
      <c r="W33" s="126"/>
      <c r="X33" s="126"/>
      <c r="Y33" s="126"/>
      <c r="Z33" s="126"/>
      <c r="AA33" s="126"/>
      <c r="AB33" s="126"/>
      <c r="AC33" s="126"/>
    </row>
    <row r="34" spans="1:29" ht="36" customHeight="1">
      <c r="A34" s="320" t="s">
        <v>1147</v>
      </c>
      <c r="B34" s="248" t="s">
        <v>1148</v>
      </c>
      <c r="C34" s="319">
        <v>1</v>
      </c>
      <c r="D34" s="224"/>
      <c r="E34" s="126"/>
      <c r="F34" s="126"/>
      <c r="G34" s="126"/>
      <c r="H34" s="126"/>
      <c r="I34" s="126"/>
      <c r="J34" s="126"/>
      <c r="K34" s="126"/>
      <c r="L34" s="126"/>
      <c r="M34" s="126"/>
      <c r="N34" s="126"/>
      <c r="O34" s="126"/>
      <c r="P34" s="126"/>
      <c r="Q34" s="126"/>
      <c r="R34" s="126"/>
      <c r="S34" s="126"/>
      <c r="T34" s="126"/>
      <c r="U34" s="126"/>
      <c r="V34" s="126"/>
      <c r="W34" s="126"/>
      <c r="X34" s="126"/>
      <c r="Y34" s="126"/>
      <c r="Z34" s="126"/>
      <c r="AA34" s="126"/>
      <c r="AB34" s="126"/>
      <c r="AC34" s="126"/>
    </row>
    <row r="35" spans="1:29" ht="36" customHeight="1">
      <c r="A35" s="320" t="s">
        <v>1149</v>
      </c>
      <c r="B35" s="248" t="s">
        <v>1150</v>
      </c>
      <c r="C35" s="319">
        <v>1</v>
      </c>
      <c r="D35" s="224"/>
      <c r="E35" s="126"/>
      <c r="F35" s="126"/>
      <c r="G35" s="126"/>
      <c r="H35" s="126"/>
      <c r="I35" s="126"/>
      <c r="J35" s="126"/>
      <c r="K35" s="126"/>
      <c r="L35" s="126"/>
      <c r="M35" s="126"/>
      <c r="N35" s="126"/>
      <c r="O35" s="126"/>
      <c r="P35" s="126"/>
      <c r="Q35" s="126"/>
      <c r="R35" s="126"/>
      <c r="S35" s="126"/>
      <c r="T35" s="126"/>
      <c r="U35" s="126"/>
      <c r="V35" s="126"/>
      <c r="W35" s="126"/>
      <c r="X35" s="126"/>
      <c r="Y35" s="126"/>
      <c r="Z35" s="126"/>
      <c r="AA35" s="126"/>
      <c r="AB35" s="126"/>
      <c r="AC35" s="126"/>
    </row>
    <row r="36" spans="1:29" ht="36" customHeight="1">
      <c r="A36" s="320" t="s">
        <v>1151</v>
      </c>
      <c r="B36" s="248" t="s">
        <v>1152</v>
      </c>
      <c r="C36" s="319">
        <v>1</v>
      </c>
      <c r="D36" s="224"/>
      <c r="E36" s="126"/>
      <c r="F36" s="126"/>
      <c r="G36" s="126"/>
      <c r="H36" s="126"/>
      <c r="I36" s="126"/>
      <c r="J36" s="126"/>
      <c r="K36" s="126"/>
      <c r="L36" s="126"/>
      <c r="M36" s="126"/>
      <c r="N36" s="126"/>
      <c r="O36" s="126"/>
      <c r="P36" s="126"/>
      <c r="Q36" s="126"/>
      <c r="R36" s="126"/>
      <c r="S36" s="126"/>
      <c r="T36" s="126"/>
      <c r="U36" s="126"/>
      <c r="V36" s="126"/>
      <c r="W36" s="126"/>
      <c r="X36" s="126"/>
      <c r="Y36" s="126"/>
      <c r="Z36" s="126"/>
      <c r="AA36" s="126"/>
      <c r="AB36" s="126"/>
      <c r="AC36" s="126"/>
    </row>
    <row r="37" spans="1:29" ht="36" customHeight="1">
      <c r="A37" s="320" t="s">
        <v>1153</v>
      </c>
      <c r="B37" s="248" t="s">
        <v>1154</v>
      </c>
      <c r="C37" s="319">
        <v>1</v>
      </c>
      <c r="D37" s="224"/>
      <c r="E37" s="126"/>
      <c r="F37" s="126"/>
      <c r="G37" s="126"/>
      <c r="H37" s="126"/>
      <c r="I37" s="126"/>
      <c r="J37" s="126"/>
      <c r="K37" s="126"/>
      <c r="L37" s="126"/>
      <c r="M37" s="126"/>
      <c r="N37" s="126"/>
      <c r="O37" s="126"/>
      <c r="P37" s="126"/>
      <c r="Q37" s="126"/>
      <c r="R37" s="126"/>
      <c r="S37" s="126"/>
      <c r="T37" s="126"/>
      <c r="U37" s="126"/>
      <c r="V37" s="126"/>
      <c r="W37" s="126"/>
      <c r="X37" s="126"/>
      <c r="Y37" s="126"/>
      <c r="Z37" s="126"/>
      <c r="AA37" s="126"/>
      <c r="AB37" s="126"/>
      <c r="AC37" s="126"/>
    </row>
    <row r="38" spans="1:29" ht="36" customHeight="1">
      <c r="A38" s="320" t="s">
        <v>1155</v>
      </c>
      <c r="B38" s="248" t="s">
        <v>1156</v>
      </c>
      <c r="C38" s="323">
        <v>1</v>
      </c>
      <c r="D38" s="224"/>
      <c r="E38" s="126"/>
      <c r="F38" s="126"/>
      <c r="G38" s="126"/>
      <c r="H38" s="126"/>
      <c r="I38" s="126"/>
      <c r="J38" s="126"/>
      <c r="K38" s="126"/>
      <c r="L38" s="126"/>
      <c r="M38" s="126"/>
      <c r="N38" s="126"/>
      <c r="O38" s="126"/>
      <c r="P38" s="126"/>
      <c r="Q38" s="126"/>
      <c r="R38" s="126"/>
      <c r="S38" s="126"/>
      <c r="T38" s="126"/>
      <c r="U38" s="126"/>
      <c r="V38" s="126"/>
      <c r="W38" s="126"/>
      <c r="X38" s="126"/>
      <c r="Y38" s="126"/>
      <c r="Z38" s="126"/>
      <c r="AA38" s="126"/>
      <c r="AB38" s="126"/>
      <c r="AC38" s="126"/>
    </row>
    <row r="39" spans="1:29" ht="36" customHeight="1">
      <c r="A39" s="320" t="s">
        <v>1157</v>
      </c>
      <c r="B39" s="248" t="s">
        <v>1158</v>
      </c>
      <c r="C39" s="323">
        <v>1</v>
      </c>
      <c r="D39" s="224"/>
      <c r="E39" s="126"/>
      <c r="F39" s="126"/>
      <c r="G39" s="126"/>
      <c r="H39" s="126"/>
      <c r="I39" s="126"/>
      <c r="J39" s="126"/>
      <c r="K39" s="126"/>
      <c r="L39" s="126"/>
      <c r="M39" s="126"/>
      <c r="N39" s="126"/>
      <c r="O39" s="126"/>
      <c r="P39" s="126"/>
      <c r="Q39" s="126"/>
      <c r="R39" s="126"/>
      <c r="S39" s="126"/>
      <c r="T39" s="126"/>
      <c r="U39" s="126"/>
      <c r="V39" s="126"/>
      <c r="W39" s="126"/>
      <c r="X39" s="126"/>
      <c r="Y39" s="126"/>
      <c r="Z39" s="126"/>
      <c r="AA39" s="126"/>
      <c r="AB39" s="126"/>
      <c r="AC39" s="126"/>
    </row>
    <row r="40" spans="1:29" ht="36" customHeight="1">
      <c r="A40" s="320" t="s">
        <v>1159</v>
      </c>
      <c r="B40" s="248" t="s">
        <v>1160</v>
      </c>
      <c r="C40" s="323">
        <v>1</v>
      </c>
      <c r="D40" s="224"/>
      <c r="E40" s="126"/>
      <c r="F40" s="126"/>
      <c r="G40" s="126"/>
      <c r="H40" s="126"/>
      <c r="I40" s="126"/>
      <c r="J40" s="126"/>
      <c r="K40" s="126"/>
      <c r="L40" s="126"/>
      <c r="M40" s="126"/>
      <c r="N40" s="126"/>
      <c r="O40" s="126"/>
      <c r="P40" s="126"/>
      <c r="Q40" s="126"/>
      <c r="R40" s="126"/>
      <c r="S40" s="126"/>
      <c r="T40" s="126"/>
      <c r="U40" s="126"/>
      <c r="V40" s="126"/>
      <c r="W40" s="126"/>
      <c r="X40" s="126"/>
      <c r="Y40" s="126"/>
      <c r="Z40" s="126"/>
      <c r="AA40" s="126"/>
      <c r="AB40" s="126"/>
      <c r="AC40" s="126"/>
    </row>
    <row r="41" spans="1:29" ht="36" customHeight="1">
      <c r="A41" s="320" t="s">
        <v>1161</v>
      </c>
      <c r="B41" s="248" t="s">
        <v>1162</v>
      </c>
      <c r="C41" s="323">
        <v>1</v>
      </c>
      <c r="D41" s="224"/>
      <c r="E41" s="126"/>
      <c r="F41" s="126"/>
      <c r="G41" s="126"/>
      <c r="H41" s="126"/>
      <c r="I41" s="126"/>
      <c r="J41" s="126"/>
      <c r="K41" s="126"/>
      <c r="L41" s="126"/>
      <c r="M41" s="126"/>
      <c r="N41" s="126"/>
      <c r="O41" s="126"/>
      <c r="P41" s="126"/>
      <c r="Q41" s="126"/>
      <c r="R41" s="126"/>
      <c r="S41" s="126"/>
      <c r="T41" s="126"/>
      <c r="U41" s="126"/>
      <c r="V41" s="126"/>
      <c r="W41" s="126"/>
      <c r="X41" s="126"/>
      <c r="Y41" s="126"/>
      <c r="Z41" s="126"/>
      <c r="AA41" s="126"/>
      <c r="AB41" s="126"/>
      <c r="AC41" s="126"/>
    </row>
    <row r="42" spans="1:29" ht="36" customHeight="1">
      <c r="A42" s="320" t="s">
        <v>1163</v>
      </c>
      <c r="B42" s="248" t="s">
        <v>1164</v>
      </c>
      <c r="C42" s="323">
        <v>1</v>
      </c>
      <c r="D42" s="224"/>
      <c r="E42" s="126"/>
      <c r="F42" s="126"/>
      <c r="G42" s="126"/>
      <c r="H42" s="126"/>
      <c r="I42" s="126"/>
      <c r="J42" s="126"/>
      <c r="K42" s="126"/>
      <c r="L42" s="126"/>
      <c r="M42" s="126"/>
      <c r="N42" s="126"/>
      <c r="O42" s="126"/>
      <c r="P42" s="126"/>
      <c r="Q42" s="126"/>
      <c r="R42" s="126"/>
      <c r="S42" s="126"/>
      <c r="T42" s="126"/>
      <c r="U42" s="126"/>
      <c r="V42" s="126"/>
      <c r="W42" s="126"/>
      <c r="X42" s="126"/>
      <c r="Y42" s="126"/>
      <c r="Z42" s="126"/>
      <c r="AA42" s="126"/>
      <c r="AB42" s="126"/>
      <c r="AC42" s="126"/>
    </row>
    <row r="43" spans="1:29" ht="36" customHeight="1">
      <c r="A43" s="320" t="s">
        <v>1165</v>
      </c>
      <c r="B43" s="248" t="s">
        <v>1166</v>
      </c>
      <c r="C43" s="323">
        <v>1</v>
      </c>
      <c r="D43" s="224"/>
      <c r="E43" s="126"/>
      <c r="F43" s="126"/>
      <c r="G43" s="126"/>
      <c r="H43" s="126"/>
      <c r="I43" s="126"/>
      <c r="J43" s="126"/>
      <c r="K43" s="126"/>
      <c r="L43" s="126"/>
      <c r="M43" s="126"/>
      <c r="N43" s="126"/>
      <c r="O43" s="126"/>
      <c r="P43" s="126"/>
      <c r="Q43" s="126"/>
      <c r="R43" s="126"/>
      <c r="S43" s="126"/>
      <c r="T43" s="126"/>
      <c r="U43" s="126"/>
      <c r="V43" s="126"/>
      <c r="W43" s="126"/>
      <c r="X43" s="126"/>
      <c r="Y43" s="126"/>
      <c r="Z43" s="126"/>
      <c r="AA43" s="126"/>
      <c r="AB43" s="126"/>
      <c r="AC43" s="126"/>
    </row>
    <row r="44" spans="1:29" ht="36" customHeight="1">
      <c r="A44" s="320" t="s">
        <v>1167</v>
      </c>
      <c r="B44" s="248" t="s">
        <v>1168</v>
      </c>
      <c r="C44" s="323">
        <v>1</v>
      </c>
      <c r="D44" s="224"/>
      <c r="E44" s="126"/>
      <c r="F44" s="126"/>
      <c r="G44" s="126"/>
      <c r="H44" s="126"/>
      <c r="I44" s="126"/>
      <c r="J44" s="126"/>
      <c r="K44" s="126"/>
      <c r="L44" s="126"/>
      <c r="M44" s="126"/>
      <c r="N44" s="126"/>
      <c r="O44" s="126"/>
      <c r="P44" s="126"/>
      <c r="Q44" s="126"/>
      <c r="R44" s="126"/>
      <c r="S44" s="126"/>
      <c r="T44" s="126"/>
      <c r="U44" s="126"/>
      <c r="V44" s="126"/>
      <c r="W44" s="126"/>
      <c r="X44" s="126"/>
      <c r="Y44" s="126"/>
      <c r="Z44" s="126"/>
      <c r="AA44" s="126"/>
      <c r="AB44" s="126"/>
      <c r="AC44" s="126"/>
    </row>
    <row r="45" spans="1:29" ht="36" customHeight="1">
      <c r="A45" s="320" t="s">
        <v>1169</v>
      </c>
      <c r="B45" s="248" t="s">
        <v>1170</v>
      </c>
      <c r="C45" s="323">
        <v>1</v>
      </c>
      <c r="D45" s="224"/>
      <c r="E45" s="126"/>
      <c r="F45" s="126"/>
      <c r="G45" s="126"/>
      <c r="H45" s="126"/>
      <c r="I45" s="126"/>
      <c r="J45" s="126"/>
      <c r="K45" s="126"/>
      <c r="L45" s="126"/>
      <c r="M45" s="126"/>
      <c r="N45" s="126"/>
      <c r="O45" s="126"/>
      <c r="P45" s="126"/>
      <c r="Q45" s="126"/>
      <c r="R45" s="126"/>
      <c r="S45" s="126"/>
      <c r="T45" s="126"/>
      <c r="U45" s="126"/>
      <c r="V45" s="126"/>
      <c r="W45" s="126"/>
      <c r="X45" s="126"/>
      <c r="Y45" s="126"/>
      <c r="Z45" s="126"/>
      <c r="AA45" s="126"/>
      <c r="AB45" s="126"/>
      <c r="AC45" s="126"/>
    </row>
    <row r="46" spans="1:29" ht="36" customHeight="1">
      <c r="A46" s="320" t="s">
        <v>1171</v>
      </c>
      <c r="B46" s="248" t="s">
        <v>1172</v>
      </c>
      <c r="C46" s="323">
        <v>1</v>
      </c>
      <c r="D46" s="224"/>
      <c r="E46" s="126"/>
      <c r="F46" s="126"/>
      <c r="G46" s="126"/>
      <c r="H46" s="126"/>
      <c r="I46" s="126"/>
      <c r="J46" s="126"/>
      <c r="K46" s="126"/>
      <c r="L46" s="126"/>
      <c r="M46" s="126"/>
      <c r="N46" s="126"/>
      <c r="O46" s="126"/>
      <c r="P46" s="126"/>
      <c r="Q46" s="126"/>
      <c r="R46" s="126"/>
      <c r="S46" s="126"/>
      <c r="T46" s="126"/>
      <c r="U46" s="126"/>
      <c r="V46" s="126"/>
      <c r="W46" s="126"/>
      <c r="X46" s="126"/>
      <c r="Y46" s="126"/>
      <c r="Z46" s="126"/>
      <c r="AA46" s="126"/>
      <c r="AB46" s="126"/>
      <c r="AC46" s="126"/>
    </row>
    <row r="47" spans="1:29" ht="36" customHeight="1">
      <c r="A47" s="320" t="s">
        <v>1173</v>
      </c>
      <c r="B47" s="248" t="s">
        <v>1174</v>
      </c>
      <c r="C47" s="323">
        <v>1</v>
      </c>
      <c r="D47" s="224"/>
      <c r="E47" s="126"/>
      <c r="F47" s="126"/>
      <c r="G47" s="126"/>
      <c r="H47" s="126"/>
      <c r="I47" s="126"/>
      <c r="J47" s="126"/>
      <c r="K47" s="126"/>
      <c r="L47" s="126"/>
      <c r="M47" s="126"/>
      <c r="N47" s="126"/>
      <c r="O47" s="126"/>
      <c r="P47" s="126"/>
      <c r="Q47" s="126"/>
      <c r="R47" s="126"/>
      <c r="S47" s="126"/>
      <c r="T47" s="126"/>
      <c r="U47" s="126"/>
      <c r="V47" s="126"/>
      <c r="W47" s="126"/>
      <c r="X47" s="126"/>
      <c r="Y47" s="126"/>
      <c r="Z47" s="126"/>
      <c r="AA47" s="126"/>
      <c r="AB47" s="126"/>
      <c r="AC47" s="126"/>
    </row>
    <row r="48" spans="1:29" ht="36" customHeight="1">
      <c r="A48" s="320" t="s">
        <v>1175</v>
      </c>
      <c r="B48" s="248" t="s">
        <v>1176</v>
      </c>
      <c r="C48" s="323">
        <v>1</v>
      </c>
      <c r="D48" s="224"/>
      <c r="E48" s="126"/>
      <c r="F48" s="126"/>
      <c r="G48" s="126"/>
      <c r="H48" s="126"/>
      <c r="I48" s="126"/>
      <c r="J48" s="126"/>
      <c r="K48" s="126"/>
      <c r="L48" s="126"/>
      <c r="M48" s="126"/>
      <c r="N48" s="126"/>
      <c r="O48" s="126"/>
      <c r="P48" s="126"/>
      <c r="Q48" s="126"/>
      <c r="R48" s="126"/>
      <c r="S48" s="126"/>
      <c r="T48" s="126"/>
      <c r="U48" s="126"/>
      <c r="V48" s="126"/>
      <c r="W48" s="126"/>
      <c r="X48" s="126"/>
      <c r="Y48" s="126"/>
      <c r="Z48" s="126"/>
      <c r="AA48" s="126"/>
      <c r="AB48" s="126"/>
      <c r="AC48" s="126"/>
    </row>
    <row r="49" spans="1:29" ht="36" customHeight="1">
      <c r="A49" s="320" t="s">
        <v>1177</v>
      </c>
      <c r="B49" s="248" t="s">
        <v>1178</v>
      </c>
      <c r="C49" s="323">
        <v>1</v>
      </c>
      <c r="D49" s="224"/>
      <c r="E49" s="12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row>
    <row r="50" spans="1:29" ht="36" customHeight="1">
      <c r="A50" s="320" t="s">
        <v>1179</v>
      </c>
      <c r="B50" s="248" t="s">
        <v>1180</v>
      </c>
      <c r="C50" s="323">
        <v>1</v>
      </c>
      <c r="D50" s="224"/>
      <c r="E50" s="12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row>
    <row r="51" spans="1:29" ht="36" customHeight="1">
      <c r="A51" s="320" t="s">
        <v>1181</v>
      </c>
      <c r="B51" s="248" t="s">
        <v>1182</v>
      </c>
      <c r="C51" s="323">
        <v>1</v>
      </c>
      <c r="D51" s="224"/>
      <c r="E51" s="12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row>
    <row r="52" spans="1:29" ht="36" customHeight="1">
      <c r="A52" s="320" t="s">
        <v>1183</v>
      </c>
      <c r="B52" s="248" t="s">
        <v>1184</v>
      </c>
      <c r="C52" s="323">
        <v>1</v>
      </c>
      <c r="D52" s="224"/>
      <c r="E52" s="126"/>
      <c r="F52" s="126"/>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row>
    <row r="53" spans="1:29" ht="36" customHeight="1">
      <c r="A53" s="320" t="s">
        <v>1185</v>
      </c>
      <c r="B53" s="248" t="s">
        <v>1186</v>
      </c>
      <c r="C53" s="323">
        <v>1</v>
      </c>
      <c r="D53" s="224"/>
      <c r="E53" s="12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row>
    <row r="54" spans="1:29" ht="36" customHeight="1">
      <c r="A54" s="320" t="s">
        <v>1187</v>
      </c>
      <c r="B54" s="248" t="s">
        <v>1188</v>
      </c>
      <c r="C54" s="323">
        <v>1</v>
      </c>
      <c r="D54" s="224"/>
      <c r="E54" s="12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row>
    <row r="55" spans="1:29" ht="36" customHeight="1">
      <c r="A55" s="320" t="s">
        <v>1189</v>
      </c>
      <c r="B55" s="248" t="s">
        <v>1190</v>
      </c>
      <c r="C55" s="323">
        <v>1</v>
      </c>
      <c r="D55" s="224"/>
      <c r="E55" s="12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row>
    <row r="56" spans="1:29" ht="36" customHeight="1">
      <c r="A56" s="320" t="s">
        <v>1191</v>
      </c>
      <c r="B56" s="316" t="s">
        <v>1192</v>
      </c>
      <c r="C56" s="324">
        <v>1</v>
      </c>
      <c r="D56" s="224"/>
      <c r="E56" s="12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row>
    <row r="57" spans="1:29" ht="36" customHeight="1">
      <c r="A57" s="320" t="s">
        <v>1193</v>
      </c>
      <c r="B57" s="316" t="s">
        <v>1194</v>
      </c>
      <c r="C57" s="324">
        <v>1</v>
      </c>
      <c r="D57" s="224"/>
      <c r="E57" s="12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row>
    <row r="58" spans="1:29" ht="36" customHeight="1">
      <c r="A58" s="320" t="s">
        <v>1195</v>
      </c>
      <c r="B58" s="316" t="s">
        <v>1196</v>
      </c>
      <c r="C58" s="324">
        <v>1</v>
      </c>
      <c r="D58" s="224"/>
      <c r="E58" s="12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row>
    <row r="59" spans="1:29" ht="36" customHeight="1">
      <c r="A59" s="320" t="s">
        <v>1197</v>
      </c>
      <c r="B59" s="316" t="s">
        <v>1198</v>
      </c>
      <c r="C59" s="324">
        <v>1</v>
      </c>
      <c r="D59" s="224"/>
      <c r="E59" s="126"/>
      <c r="F59" s="126"/>
      <c r="G59" s="126"/>
      <c r="H59" s="126"/>
      <c r="I59" s="126"/>
      <c r="J59" s="126"/>
      <c r="K59" s="126"/>
      <c r="L59" s="126"/>
      <c r="M59" s="126"/>
      <c r="N59" s="126"/>
      <c r="O59" s="126"/>
      <c r="P59" s="126"/>
      <c r="Q59" s="126"/>
      <c r="R59" s="126"/>
      <c r="S59" s="126"/>
      <c r="T59" s="126"/>
      <c r="U59" s="126"/>
      <c r="V59" s="126"/>
      <c r="W59" s="126"/>
      <c r="X59" s="126"/>
      <c r="Y59" s="126"/>
      <c r="Z59" s="126"/>
      <c r="AA59" s="126"/>
      <c r="AB59" s="126"/>
      <c r="AC59" s="126"/>
    </row>
    <row r="60" spans="1:29" ht="36" customHeight="1">
      <c r="A60" s="320" t="s">
        <v>1199</v>
      </c>
      <c r="B60" s="248" t="s">
        <v>1200</v>
      </c>
      <c r="C60" s="323">
        <v>1</v>
      </c>
      <c r="D60" s="224"/>
      <c r="E60" s="12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row>
    <row r="61" spans="1:29" ht="36" customHeight="1">
      <c r="A61" s="320" t="s">
        <v>1201</v>
      </c>
      <c r="B61" s="248" t="s">
        <v>1202</v>
      </c>
      <c r="C61" s="323">
        <v>1</v>
      </c>
      <c r="D61" s="224"/>
      <c r="E61" s="126"/>
      <c r="F61" s="126"/>
      <c r="G61" s="126"/>
      <c r="H61" s="126"/>
      <c r="I61" s="126"/>
      <c r="J61" s="126"/>
      <c r="K61" s="126"/>
      <c r="L61" s="126"/>
      <c r="M61" s="126"/>
      <c r="N61" s="126"/>
      <c r="O61" s="126"/>
      <c r="P61" s="126"/>
      <c r="Q61" s="126"/>
      <c r="R61" s="126"/>
      <c r="S61" s="126"/>
      <c r="T61" s="126"/>
      <c r="U61" s="126"/>
      <c r="V61" s="126"/>
      <c r="W61" s="126"/>
      <c r="X61" s="126"/>
      <c r="Y61" s="126"/>
      <c r="Z61" s="126"/>
      <c r="AA61" s="126"/>
      <c r="AB61" s="126"/>
      <c r="AC61" s="126"/>
    </row>
    <row r="62" spans="1:29" ht="36" customHeight="1">
      <c r="A62" s="320" t="s">
        <v>1203</v>
      </c>
      <c r="B62" s="248" t="s">
        <v>1204</v>
      </c>
      <c r="C62" s="323">
        <v>1</v>
      </c>
      <c r="D62" s="224"/>
      <c r="E62" s="126"/>
      <c r="F62" s="126"/>
      <c r="G62" s="126"/>
      <c r="H62" s="126"/>
      <c r="I62" s="126"/>
      <c r="J62" s="126"/>
      <c r="K62" s="126"/>
      <c r="L62" s="126"/>
      <c r="M62" s="126"/>
      <c r="N62" s="126"/>
      <c r="O62" s="126"/>
      <c r="P62" s="126"/>
      <c r="Q62" s="126"/>
      <c r="R62" s="126"/>
      <c r="S62" s="126"/>
      <c r="T62" s="126"/>
      <c r="U62" s="126"/>
      <c r="V62" s="126"/>
      <c r="W62" s="126"/>
      <c r="X62" s="126"/>
      <c r="Y62" s="126"/>
      <c r="Z62" s="126"/>
      <c r="AA62" s="126"/>
      <c r="AB62" s="126"/>
      <c r="AC62" s="126"/>
    </row>
    <row r="63" spans="1:29" ht="36" customHeight="1">
      <c r="A63" s="320" t="s">
        <v>1205</v>
      </c>
      <c r="B63" s="248" t="s">
        <v>1206</v>
      </c>
      <c r="C63" s="323">
        <v>1</v>
      </c>
      <c r="D63" s="224"/>
      <c r="E63" s="126"/>
      <c r="F63" s="126"/>
      <c r="G63" s="126"/>
      <c r="H63" s="126"/>
      <c r="I63" s="126"/>
      <c r="J63" s="126"/>
      <c r="K63" s="126"/>
      <c r="L63" s="126"/>
      <c r="M63" s="126"/>
      <c r="N63" s="126"/>
      <c r="O63" s="126"/>
      <c r="P63" s="126"/>
      <c r="Q63" s="126"/>
      <c r="R63" s="126"/>
      <c r="S63" s="126"/>
      <c r="T63" s="126"/>
      <c r="U63" s="126"/>
      <c r="V63" s="126"/>
      <c r="W63" s="126"/>
      <c r="X63" s="126"/>
      <c r="Y63" s="126"/>
      <c r="Z63" s="126"/>
      <c r="AA63" s="126"/>
      <c r="AB63" s="126"/>
      <c r="AC63" s="126"/>
    </row>
    <row r="64" spans="1:29" ht="36" customHeight="1">
      <c r="A64" s="320" t="s">
        <v>1207</v>
      </c>
      <c r="B64" s="248" t="s">
        <v>1208</v>
      </c>
      <c r="C64" s="323">
        <v>1</v>
      </c>
      <c r="D64" s="224"/>
      <c r="E64" s="126"/>
      <c r="F64" s="126"/>
      <c r="G64" s="126"/>
      <c r="H64" s="126"/>
      <c r="I64" s="126"/>
      <c r="J64" s="126"/>
      <c r="K64" s="126"/>
      <c r="L64" s="126"/>
      <c r="M64" s="126"/>
      <c r="N64" s="126"/>
      <c r="O64" s="126"/>
      <c r="P64" s="126"/>
      <c r="Q64" s="126"/>
      <c r="R64" s="126"/>
      <c r="S64" s="126"/>
      <c r="T64" s="126"/>
      <c r="U64" s="126"/>
      <c r="V64" s="126"/>
      <c r="W64" s="126"/>
      <c r="X64" s="126"/>
      <c r="Y64" s="126"/>
      <c r="Z64" s="126"/>
      <c r="AA64" s="126"/>
      <c r="AB64" s="126"/>
      <c r="AC64" s="126"/>
    </row>
    <row r="65" spans="1:29" ht="36" customHeight="1">
      <c r="A65" s="320" t="s">
        <v>1209</v>
      </c>
      <c r="B65" s="248" t="s">
        <v>1210</v>
      </c>
      <c r="C65" s="323">
        <v>1</v>
      </c>
      <c r="D65" s="224"/>
      <c r="E65" s="126"/>
      <c r="F65" s="126"/>
      <c r="G65" s="126"/>
      <c r="H65" s="126"/>
      <c r="I65" s="126"/>
      <c r="J65" s="126"/>
      <c r="K65" s="126"/>
      <c r="L65" s="126"/>
      <c r="M65" s="126"/>
      <c r="N65" s="126"/>
      <c r="O65" s="126"/>
      <c r="P65" s="126"/>
      <c r="Q65" s="126"/>
      <c r="R65" s="126"/>
      <c r="S65" s="126"/>
      <c r="T65" s="126"/>
      <c r="U65" s="126"/>
      <c r="V65" s="126"/>
      <c r="W65" s="126"/>
      <c r="X65" s="126"/>
      <c r="Y65" s="126"/>
      <c r="Z65" s="126"/>
      <c r="AA65" s="126"/>
      <c r="AB65" s="126"/>
      <c r="AC65" s="126"/>
    </row>
    <row r="66" spans="1:29" ht="36" customHeight="1">
      <c r="A66" s="320" t="s">
        <v>1211</v>
      </c>
      <c r="B66" s="248" t="s">
        <v>1212</v>
      </c>
      <c r="C66" s="323">
        <v>1</v>
      </c>
      <c r="D66" s="224"/>
      <c r="E66" s="126"/>
      <c r="F66" s="126"/>
      <c r="G66" s="126"/>
      <c r="H66" s="126"/>
      <c r="I66" s="126"/>
      <c r="J66" s="126"/>
      <c r="K66" s="126"/>
      <c r="L66" s="126"/>
      <c r="M66" s="126"/>
      <c r="N66" s="126"/>
      <c r="O66" s="126"/>
      <c r="P66" s="126"/>
      <c r="Q66" s="126"/>
      <c r="R66" s="126"/>
      <c r="S66" s="126"/>
      <c r="T66" s="126"/>
      <c r="U66" s="126"/>
      <c r="V66" s="126"/>
      <c r="W66" s="126"/>
      <c r="X66" s="126"/>
      <c r="Y66" s="126"/>
      <c r="Z66" s="126"/>
      <c r="AA66" s="126"/>
      <c r="AB66" s="126"/>
      <c r="AC66" s="126"/>
    </row>
    <row r="67" spans="1:29" ht="36" customHeight="1">
      <c r="A67" s="320" t="s">
        <v>1213</v>
      </c>
      <c r="B67" s="248" t="s">
        <v>1214</v>
      </c>
      <c r="C67" s="323">
        <v>1</v>
      </c>
      <c r="D67" s="224"/>
      <c r="E67" s="126"/>
      <c r="F67" s="126"/>
      <c r="G67" s="126"/>
      <c r="H67" s="126"/>
      <c r="I67" s="126"/>
      <c r="J67" s="126"/>
      <c r="K67" s="126"/>
      <c r="L67" s="126"/>
      <c r="M67" s="126"/>
      <c r="N67" s="126"/>
      <c r="O67" s="126"/>
      <c r="P67" s="126"/>
      <c r="Q67" s="126"/>
      <c r="R67" s="126"/>
      <c r="S67" s="126"/>
      <c r="T67" s="126"/>
      <c r="U67" s="126"/>
      <c r="V67" s="126"/>
      <c r="W67" s="126"/>
      <c r="X67" s="126"/>
      <c r="Y67" s="126"/>
      <c r="Z67" s="126"/>
      <c r="AA67" s="126"/>
      <c r="AB67" s="126"/>
      <c r="AC67" s="126"/>
    </row>
    <row r="68" spans="1:29" ht="36" customHeight="1">
      <c r="A68" s="320" t="s">
        <v>1215</v>
      </c>
      <c r="B68" s="248" t="s">
        <v>1216</v>
      </c>
      <c r="C68" s="323">
        <v>1</v>
      </c>
      <c r="D68" s="224"/>
      <c r="E68" s="126"/>
      <c r="F68" s="126"/>
      <c r="G68" s="126"/>
      <c r="H68" s="126"/>
      <c r="I68" s="126"/>
      <c r="J68" s="126"/>
      <c r="K68" s="126"/>
      <c r="L68" s="126"/>
      <c r="M68" s="126"/>
      <c r="N68" s="126"/>
      <c r="O68" s="126"/>
      <c r="P68" s="126"/>
      <c r="Q68" s="126"/>
      <c r="R68" s="126"/>
      <c r="S68" s="126"/>
      <c r="T68" s="126"/>
      <c r="U68" s="126"/>
      <c r="V68" s="126"/>
      <c r="W68" s="126"/>
      <c r="X68" s="126"/>
      <c r="Y68" s="126"/>
      <c r="Z68" s="126"/>
      <c r="AA68" s="126"/>
      <c r="AB68" s="126"/>
      <c r="AC68" s="126"/>
    </row>
    <row r="69" spans="1:29" ht="36" customHeight="1">
      <c r="A69" s="320" t="s">
        <v>1217</v>
      </c>
      <c r="B69" s="248" t="s">
        <v>1218</v>
      </c>
      <c r="C69" s="323">
        <v>1</v>
      </c>
      <c r="D69" s="224"/>
      <c r="E69" s="126"/>
      <c r="F69" s="126"/>
      <c r="G69" s="126"/>
      <c r="H69" s="126"/>
      <c r="I69" s="126"/>
      <c r="J69" s="126"/>
      <c r="K69" s="126"/>
      <c r="L69" s="126"/>
      <c r="M69" s="126"/>
      <c r="N69" s="126"/>
      <c r="O69" s="126"/>
      <c r="P69" s="126"/>
      <c r="Q69" s="126"/>
      <c r="R69" s="126"/>
      <c r="S69" s="126"/>
      <c r="T69" s="126"/>
      <c r="U69" s="126"/>
      <c r="V69" s="126"/>
      <c r="W69" s="126"/>
      <c r="X69" s="126"/>
      <c r="Y69" s="126"/>
      <c r="Z69" s="126"/>
      <c r="AA69" s="126"/>
      <c r="AB69" s="126"/>
      <c r="AC69" s="126"/>
    </row>
    <row r="70" spans="1:29" ht="36" customHeight="1">
      <c r="A70" s="320" t="s">
        <v>1219</v>
      </c>
      <c r="B70" s="248" t="s">
        <v>1220</v>
      </c>
      <c r="C70" s="323">
        <v>1</v>
      </c>
      <c r="D70" s="224"/>
      <c r="E70" s="126"/>
      <c r="F70" s="126"/>
      <c r="G70" s="126"/>
      <c r="H70" s="126"/>
      <c r="I70" s="126"/>
      <c r="J70" s="126"/>
      <c r="K70" s="126"/>
      <c r="L70" s="126"/>
      <c r="M70" s="126"/>
      <c r="N70" s="126"/>
      <c r="O70" s="126"/>
      <c r="P70" s="126"/>
      <c r="Q70" s="126"/>
      <c r="R70" s="126"/>
      <c r="S70" s="126"/>
      <c r="T70" s="126"/>
      <c r="U70" s="126"/>
      <c r="V70" s="126"/>
      <c r="W70" s="126"/>
      <c r="X70" s="126"/>
      <c r="Y70" s="126"/>
      <c r="Z70" s="126"/>
      <c r="AA70" s="126"/>
      <c r="AB70" s="126"/>
      <c r="AC70" s="126"/>
    </row>
    <row r="71" spans="1:29" ht="36" customHeight="1">
      <c r="A71" s="320" t="s">
        <v>1221</v>
      </c>
      <c r="B71" s="248" t="s">
        <v>1222</v>
      </c>
      <c r="C71" s="323">
        <v>1</v>
      </c>
      <c r="D71" s="224"/>
      <c r="E71" s="126"/>
      <c r="F71" s="126"/>
      <c r="G71" s="126"/>
      <c r="H71" s="126"/>
      <c r="I71" s="126"/>
      <c r="J71" s="126"/>
      <c r="K71" s="126"/>
      <c r="L71" s="126"/>
      <c r="M71" s="126"/>
      <c r="N71" s="126"/>
      <c r="O71" s="126"/>
      <c r="P71" s="126"/>
      <c r="Q71" s="126"/>
      <c r="R71" s="126"/>
      <c r="S71" s="126"/>
      <c r="T71" s="126"/>
      <c r="U71" s="126"/>
      <c r="V71" s="126"/>
      <c r="W71" s="126"/>
      <c r="X71" s="126"/>
      <c r="Y71" s="126"/>
      <c r="Z71" s="126"/>
      <c r="AA71" s="126"/>
      <c r="AB71" s="126"/>
      <c r="AC71" s="126"/>
    </row>
    <row r="72" spans="1:29" ht="36" customHeight="1">
      <c r="A72" s="320" t="s">
        <v>1223</v>
      </c>
      <c r="B72" s="248" t="s">
        <v>1224</v>
      </c>
      <c r="C72" s="323">
        <v>1</v>
      </c>
      <c r="D72" s="224"/>
      <c r="E72" s="126"/>
      <c r="F72" s="126"/>
      <c r="G72" s="126"/>
      <c r="H72" s="126"/>
      <c r="I72" s="126"/>
      <c r="J72" s="126"/>
      <c r="K72" s="126"/>
      <c r="L72" s="126"/>
      <c r="M72" s="126"/>
      <c r="N72" s="126"/>
      <c r="O72" s="126"/>
      <c r="P72" s="126"/>
      <c r="Q72" s="126"/>
      <c r="R72" s="126"/>
      <c r="S72" s="126"/>
      <c r="T72" s="126"/>
      <c r="U72" s="126"/>
      <c r="V72" s="126"/>
      <c r="W72" s="126"/>
      <c r="X72" s="126"/>
      <c r="Y72" s="126"/>
      <c r="Z72" s="126"/>
      <c r="AA72" s="126"/>
      <c r="AB72" s="126"/>
      <c r="AC72" s="126"/>
    </row>
    <row r="73" spans="1:29" ht="36" customHeight="1">
      <c r="A73" s="320" t="s">
        <v>1225</v>
      </c>
      <c r="B73" s="248" t="s">
        <v>1226</v>
      </c>
      <c r="C73" s="323">
        <v>1</v>
      </c>
      <c r="D73" s="224"/>
      <c r="E73" s="126"/>
      <c r="F73" s="126"/>
      <c r="G73" s="126"/>
      <c r="H73" s="126"/>
      <c r="I73" s="126"/>
      <c r="J73" s="126"/>
      <c r="K73" s="126"/>
      <c r="L73" s="126"/>
      <c r="M73" s="126"/>
      <c r="N73" s="126"/>
      <c r="O73" s="126"/>
      <c r="P73" s="126"/>
      <c r="Q73" s="126"/>
      <c r="R73" s="126"/>
      <c r="S73" s="126"/>
      <c r="T73" s="126"/>
      <c r="U73" s="126"/>
      <c r="V73" s="126"/>
      <c r="W73" s="126"/>
      <c r="X73" s="126"/>
      <c r="Y73" s="126"/>
      <c r="Z73" s="126"/>
      <c r="AA73" s="126"/>
      <c r="AB73" s="126"/>
      <c r="AC73" s="126"/>
    </row>
    <row r="74" spans="1:29" ht="36" customHeight="1">
      <c r="A74" s="320" t="s">
        <v>1227</v>
      </c>
      <c r="B74" s="248" t="s">
        <v>1228</v>
      </c>
      <c r="C74" s="323">
        <v>1</v>
      </c>
      <c r="D74" s="224"/>
      <c r="E74" s="126"/>
      <c r="F74" s="126"/>
      <c r="G74" s="126"/>
      <c r="H74" s="126"/>
      <c r="I74" s="126"/>
      <c r="J74" s="126"/>
      <c r="K74" s="126"/>
      <c r="L74" s="126"/>
      <c r="M74" s="126"/>
      <c r="N74" s="126"/>
      <c r="O74" s="126"/>
      <c r="P74" s="126"/>
      <c r="Q74" s="126"/>
      <c r="R74" s="126"/>
      <c r="S74" s="126"/>
      <c r="T74" s="126"/>
      <c r="U74" s="126"/>
      <c r="V74" s="126"/>
      <c r="W74" s="126"/>
      <c r="X74" s="126"/>
      <c r="Y74" s="126"/>
      <c r="Z74" s="126"/>
      <c r="AA74" s="126"/>
      <c r="AB74" s="126"/>
      <c r="AC74" s="126"/>
    </row>
    <row r="75" spans="1:29" ht="36" customHeight="1">
      <c r="A75" s="320" t="s">
        <v>1229</v>
      </c>
      <c r="B75" s="248" t="s">
        <v>1230</v>
      </c>
      <c r="C75" s="323">
        <v>1</v>
      </c>
      <c r="D75" s="224"/>
      <c r="E75" s="126"/>
      <c r="F75" s="126"/>
      <c r="G75" s="126"/>
      <c r="H75" s="126"/>
      <c r="I75" s="126"/>
      <c r="J75" s="126"/>
      <c r="K75" s="126"/>
      <c r="L75" s="126"/>
      <c r="M75" s="126"/>
      <c r="N75" s="126"/>
      <c r="O75" s="126"/>
      <c r="P75" s="126"/>
      <c r="Q75" s="126"/>
      <c r="R75" s="126"/>
      <c r="S75" s="126"/>
      <c r="T75" s="126"/>
      <c r="U75" s="126"/>
      <c r="V75" s="126"/>
      <c r="W75" s="126"/>
      <c r="X75" s="126"/>
      <c r="Y75" s="126"/>
      <c r="Z75" s="126"/>
      <c r="AA75" s="126"/>
      <c r="AB75" s="126"/>
      <c r="AC75" s="126"/>
    </row>
    <row r="76" spans="1:29" ht="36" customHeight="1">
      <c r="A76" s="320" t="s">
        <v>1231</v>
      </c>
      <c r="B76" s="248" t="s">
        <v>1232</v>
      </c>
      <c r="C76" s="323">
        <v>1</v>
      </c>
      <c r="D76" s="224"/>
      <c r="E76" s="126"/>
      <c r="F76" s="126"/>
      <c r="G76" s="126"/>
      <c r="H76" s="126"/>
      <c r="I76" s="126"/>
      <c r="J76" s="126"/>
      <c r="K76" s="126"/>
      <c r="L76" s="126"/>
      <c r="M76" s="126"/>
      <c r="N76" s="126"/>
      <c r="O76" s="126"/>
      <c r="P76" s="126"/>
      <c r="Q76" s="126"/>
      <c r="R76" s="126"/>
      <c r="S76" s="126"/>
      <c r="T76" s="126"/>
      <c r="U76" s="126"/>
      <c r="V76" s="126"/>
      <c r="W76" s="126"/>
      <c r="X76" s="126"/>
      <c r="Y76" s="126"/>
      <c r="Z76" s="126"/>
      <c r="AA76" s="126"/>
      <c r="AB76" s="126"/>
      <c r="AC76" s="126"/>
    </row>
    <row r="77" spans="1:29" ht="36" customHeight="1">
      <c r="A77" s="320" t="s">
        <v>1233</v>
      </c>
      <c r="B77" s="248" t="s">
        <v>1234</v>
      </c>
      <c r="C77" s="323">
        <v>1</v>
      </c>
      <c r="D77" s="224"/>
      <c r="E77" s="126"/>
      <c r="F77" s="126"/>
      <c r="G77" s="126"/>
      <c r="H77" s="126"/>
      <c r="I77" s="126"/>
      <c r="J77" s="126"/>
      <c r="K77" s="126"/>
      <c r="L77" s="126"/>
      <c r="M77" s="126"/>
      <c r="N77" s="126"/>
      <c r="O77" s="126"/>
      <c r="P77" s="126"/>
      <c r="Q77" s="126"/>
      <c r="R77" s="126"/>
      <c r="S77" s="126"/>
      <c r="T77" s="126"/>
      <c r="U77" s="126"/>
      <c r="V77" s="126"/>
      <c r="W77" s="126"/>
      <c r="X77" s="126"/>
      <c r="Y77" s="126"/>
      <c r="Z77" s="126"/>
      <c r="AA77" s="126"/>
      <c r="AB77" s="126"/>
      <c r="AC77" s="126"/>
    </row>
    <row r="78" spans="1:29" ht="36" customHeight="1">
      <c r="A78" s="320" t="s">
        <v>1235</v>
      </c>
      <c r="B78" s="248" t="s">
        <v>1236</v>
      </c>
      <c r="C78" s="323">
        <v>1</v>
      </c>
      <c r="D78" s="224"/>
      <c r="E78" s="126"/>
      <c r="F78" s="126"/>
      <c r="G78" s="126"/>
      <c r="H78" s="126"/>
      <c r="I78" s="126"/>
      <c r="J78" s="126"/>
      <c r="K78" s="126"/>
      <c r="L78" s="126"/>
      <c r="M78" s="126"/>
      <c r="N78" s="126"/>
      <c r="O78" s="126"/>
      <c r="P78" s="126"/>
      <c r="Q78" s="126"/>
      <c r="R78" s="126"/>
      <c r="S78" s="126"/>
      <c r="T78" s="126"/>
      <c r="U78" s="126"/>
      <c r="V78" s="126"/>
      <c r="W78" s="126"/>
      <c r="X78" s="126"/>
      <c r="Y78" s="126"/>
      <c r="Z78" s="126"/>
      <c r="AA78" s="126"/>
      <c r="AB78" s="126"/>
      <c r="AC78" s="126"/>
    </row>
    <row r="79" spans="1:29" ht="36" customHeight="1">
      <c r="A79" s="320" t="s">
        <v>1237</v>
      </c>
      <c r="B79" s="248" t="s">
        <v>1238</v>
      </c>
      <c r="C79" s="323">
        <v>1</v>
      </c>
      <c r="D79" s="224"/>
      <c r="E79" s="126"/>
      <c r="F79" s="126"/>
      <c r="G79" s="126"/>
      <c r="H79" s="126"/>
      <c r="I79" s="126"/>
      <c r="J79" s="126"/>
      <c r="K79" s="126"/>
      <c r="L79" s="126"/>
      <c r="M79" s="126"/>
      <c r="N79" s="126"/>
      <c r="O79" s="126"/>
      <c r="P79" s="126"/>
      <c r="Q79" s="126"/>
      <c r="R79" s="126"/>
      <c r="S79" s="126"/>
      <c r="T79" s="126"/>
      <c r="U79" s="126"/>
      <c r="V79" s="126"/>
      <c r="W79" s="126"/>
      <c r="X79" s="126"/>
      <c r="Y79" s="126"/>
      <c r="Z79" s="126"/>
      <c r="AA79" s="126"/>
      <c r="AB79" s="126"/>
      <c r="AC79" s="126"/>
    </row>
    <row r="80" spans="1:29" ht="36" customHeight="1">
      <c r="A80" s="320" t="s">
        <v>1239</v>
      </c>
      <c r="B80" s="248" t="s">
        <v>1240</v>
      </c>
      <c r="C80" s="323">
        <v>1</v>
      </c>
      <c r="D80" s="224"/>
      <c r="E80" s="126"/>
      <c r="F80" s="126"/>
      <c r="G80" s="126"/>
      <c r="H80" s="126"/>
      <c r="I80" s="126"/>
      <c r="J80" s="126"/>
      <c r="K80" s="126"/>
      <c r="L80" s="126"/>
      <c r="M80" s="126"/>
      <c r="N80" s="126"/>
      <c r="O80" s="126"/>
      <c r="P80" s="126"/>
      <c r="Q80" s="126"/>
      <c r="R80" s="126"/>
      <c r="S80" s="126"/>
      <c r="T80" s="126"/>
      <c r="U80" s="126"/>
      <c r="V80" s="126"/>
      <c r="W80" s="126"/>
      <c r="X80" s="126"/>
      <c r="Y80" s="126"/>
      <c r="Z80" s="126"/>
      <c r="AA80" s="126"/>
      <c r="AB80" s="126"/>
      <c r="AC80" s="126"/>
    </row>
    <row r="81" spans="1:29" ht="36" customHeight="1">
      <c r="A81" s="320" t="s">
        <v>1241</v>
      </c>
      <c r="B81" s="248" t="s">
        <v>1242</v>
      </c>
      <c r="C81" s="323">
        <v>1</v>
      </c>
      <c r="D81" s="224"/>
      <c r="E81" s="126"/>
      <c r="F81" s="126"/>
      <c r="G81" s="126"/>
      <c r="H81" s="126"/>
      <c r="I81" s="126"/>
      <c r="J81" s="126"/>
      <c r="K81" s="126"/>
      <c r="L81" s="126"/>
      <c r="M81" s="126"/>
      <c r="N81" s="126"/>
      <c r="O81" s="126"/>
      <c r="P81" s="126"/>
      <c r="Q81" s="126"/>
      <c r="R81" s="126"/>
      <c r="S81" s="126"/>
      <c r="T81" s="126"/>
      <c r="U81" s="126"/>
      <c r="V81" s="126"/>
      <c r="W81" s="126"/>
      <c r="X81" s="126"/>
      <c r="Y81" s="126"/>
      <c r="Z81" s="126"/>
      <c r="AA81" s="126"/>
      <c r="AB81" s="126"/>
      <c r="AC81" s="126"/>
    </row>
    <row r="82" spans="1:29" ht="36" customHeight="1">
      <c r="A82" s="320" t="s">
        <v>1243</v>
      </c>
      <c r="B82" s="316" t="s">
        <v>1244</v>
      </c>
      <c r="C82" s="324">
        <v>1</v>
      </c>
      <c r="D82" s="224"/>
      <c r="E82" s="126"/>
      <c r="F82" s="126"/>
      <c r="G82" s="126"/>
      <c r="H82" s="126"/>
      <c r="I82" s="126"/>
      <c r="J82" s="126"/>
      <c r="K82" s="126"/>
      <c r="L82" s="126"/>
      <c r="M82" s="126"/>
      <c r="N82" s="126"/>
      <c r="O82" s="126"/>
      <c r="P82" s="126"/>
      <c r="Q82" s="126"/>
      <c r="R82" s="126"/>
      <c r="S82" s="126"/>
      <c r="T82" s="126"/>
      <c r="U82" s="126"/>
      <c r="V82" s="126"/>
      <c r="W82" s="126"/>
      <c r="X82" s="126"/>
      <c r="Y82" s="126"/>
      <c r="Z82" s="126"/>
      <c r="AA82" s="126"/>
      <c r="AB82" s="126"/>
      <c r="AC82" s="126"/>
    </row>
    <row r="83" spans="1:29" ht="36" customHeight="1">
      <c r="A83" s="320" t="s">
        <v>1245</v>
      </c>
      <c r="B83" s="316" t="s">
        <v>1246</v>
      </c>
      <c r="C83" s="324">
        <v>1</v>
      </c>
      <c r="D83" s="224"/>
      <c r="E83" s="126"/>
      <c r="F83" s="126"/>
      <c r="G83" s="126"/>
      <c r="H83" s="126"/>
      <c r="I83" s="126"/>
      <c r="J83" s="126"/>
      <c r="K83" s="126"/>
      <c r="L83" s="126"/>
      <c r="M83" s="126"/>
      <c r="N83" s="126"/>
      <c r="O83" s="126"/>
      <c r="P83" s="126"/>
      <c r="Q83" s="126"/>
      <c r="R83" s="126"/>
      <c r="S83" s="126"/>
      <c r="T83" s="126"/>
      <c r="U83" s="126"/>
      <c r="V83" s="126"/>
      <c r="W83" s="126"/>
      <c r="X83" s="126"/>
      <c r="Y83" s="126"/>
      <c r="Z83" s="126"/>
      <c r="AA83" s="126"/>
      <c r="AB83" s="126"/>
      <c r="AC83" s="126"/>
    </row>
    <row r="84" spans="1:29" ht="36" customHeight="1">
      <c r="A84" s="320" t="s">
        <v>1247</v>
      </c>
      <c r="B84" s="248" t="s">
        <v>1248</v>
      </c>
      <c r="C84" s="323">
        <v>1</v>
      </c>
      <c r="D84" s="224"/>
      <c r="E84" s="126"/>
      <c r="F84" s="126"/>
      <c r="G84" s="126"/>
      <c r="H84" s="126"/>
      <c r="I84" s="126"/>
      <c r="J84" s="126"/>
      <c r="K84" s="126"/>
      <c r="L84" s="126"/>
      <c r="M84" s="126"/>
      <c r="N84" s="126"/>
      <c r="O84" s="126"/>
      <c r="P84" s="126"/>
      <c r="Q84" s="126"/>
      <c r="R84" s="126"/>
      <c r="S84" s="126"/>
      <c r="T84" s="126"/>
      <c r="U84" s="126"/>
      <c r="V84" s="126"/>
      <c r="W84" s="126"/>
      <c r="X84" s="126"/>
      <c r="Y84" s="126"/>
      <c r="Z84" s="126"/>
      <c r="AA84" s="126"/>
      <c r="AB84" s="126"/>
      <c r="AC84" s="126"/>
    </row>
    <row r="85" spans="1:29" ht="36" customHeight="1">
      <c r="A85" s="320" t="s">
        <v>1249</v>
      </c>
      <c r="B85" s="248" t="s">
        <v>1250</v>
      </c>
      <c r="C85" s="323">
        <v>1</v>
      </c>
      <c r="D85" s="224"/>
      <c r="E85" s="126"/>
      <c r="F85" s="126"/>
      <c r="G85" s="126"/>
      <c r="H85" s="126"/>
      <c r="I85" s="126"/>
      <c r="J85" s="126"/>
      <c r="K85" s="126"/>
      <c r="L85" s="126"/>
      <c r="M85" s="126"/>
      <c r="N85" s="126"/>
      <c r="O85" s="126"/>
      <c r="P85" s="126"/>
      <c r="Q85" s="126"/>
      <c r="R85" s="126"/>
      <c r="S85" s="126"/>
      <c r="T85" s="126"/>
      <c r="U85" s="126"/>
      <c r="V85" s="126"/>
      <c r="W85" s="126"/>
      <c r="X85" s="126"/>
      <c r="Y85" s="126"/>
      <c r="Z85" s="126"/>
      <c r="AA85" s="126"/>
      <c r="AB85" s="126"/>
      <c r="AC85" s="126"/>
    </row>
    <row r="86" spans="1:29" ht="36" customHeight="1">
      <c r="A86" s="320" t="s">
        <v>1251</v>
      </c>
      <c r="B86" s="248" t="s">
        <v>1252</v>
      </c>
      <c r="C86" s="323">
        <v>1</v>
      </c>
      <c r="D86" s="224"/>
      <c r="E86" s="126"/>
      <c r="F86" s="126"/>
      <c r="G86" s="126"/>
      <c r="H86" s="126"/>
      <c r="I86" s="126"/>
      <c r="J86" s="126"/>
      <c r="K86" s="126"/>
      <c r="L86" s="126"/>
      <c r="M86" s="126"/>
      <c r="N86" s="126"/>
      <c r="O86" s="126"/>
      <c r="P86" s="126"/>
      <c r="Q86" s="126"/>
      <c r="R86" s="126"/>
      <c r="S86" s="126"/>
      <c r="T86" s="126"/>
      <c r="U86" s="126"/>
      <c r="V86" s="126"/>
      <c r="W86" s="126"/>
      <c r="X86" s="126"/>
      <c r="Y86" s="126"/>
      <c r="Z86" s="126"/>
      <c r="AA86" s="126"/>
      <c r="AB86" s="126"/>
      <c r="AC86" s="126"/>
    </row>
    <row r="87" spans="1:29" ht="36" customHeight="1">
      <c r="A87" s="320" t="s">
        <v>1253</v>
      </c>
      <c r="B87" s="316" t="s">
        <v>1254</v>
      </c>
      <c r="C87" s="324">
        <v>1</v>
      </c>
      <c r="D87" s="224"/>
      <c r="E87" s="126"/>
      <c r="F87" s="126"/>
      <c r="G87" s="126"/>
      <c r="H87" s="126"/>
      <c r="I87" s="126"/>
      <c r="J87" s="126"/>
      <c r="K87" s="126"/>
      <c r="L87" s="126"/>
      <c r="M87" s="126"/>
      <c r="N87" s="126"/>
      <c r="O87" s="126"/>
      <c r="P87" s="126"/>
      <c r="Q87" s="126"/>
      <c r="R87" s="126"/>
      <c r="S87" s="126"/>
      <c r="T87" s="126"/>
      <c r="U87" s="126"/>
      <c r="V87" s="126"/>
      <c r="W87" s="126"/>
      <c r="X87" s="126"/>
      <c r="Y87" s="126"/>
      <c r="Z87" s="126"/>
      <c r="AA87" s="126"/>
      <c r="AB87" s="126"/>
      <c r="AC87" s="126"/>
    </row>
    <row r="88" spans="1:29" ht="36" customHeight="1">
      <c r="A88" s="320" t="s">
        <v>1255</v>
      </c>
      <c r="B88" s="248" t="s">
        <v>1256</v>
      </c>
      <c r="C88" s="323">
        <v>1</v>
      </c>
      <c r="D88" s="224"/>
      <c r="E88" s="126"/>
      <c r="F88" s="126"/>
      <c r="G88" s="126"/>
      <c r="H88" s="126"/>
      <c r="I88" s="126"/>
      <c r="J88" s="126"/>
      <c r="K88" s="126"/>
      <c r="L88" s="126"/>
      <c r="M88" s="126"/>
      <c r="N88" s="126"/>
      <c r="O88" s="126"/>
      <c r="P88" s="126"/>
      <c r="Q88" s="126"/>
      <c r="R88" s="126"/>
      <c r="S88" s="126"/>
      <c r="T88" s="126"/>
      <c r="U88" s="126"/>
      <c r="V88" s="126"/>
      <c r="W88" s="126"/>
      <c r="X88" s="126"/>
      <c r="Y88" s="126"/>
      <c r="Z88" s="126"/>
      <c r="AA88" s="126"/>
      <c r="AB88" s="126"/>
      <c r="AC88" s="126"/>
    </row>
    <row r="89" spans="1:29" ht="36" customHeight="1">
      <c r="A89" s="320" t="s">
        <v>1257</v>
      </c>
      <c r="B89" s="248" t="s">
        <v>1258</v>
      </c>
      <c r="C89" s="323">
        <v>1</v>
      </c>
      <c r="D89" s="224"/>
      <c r="E89" s="126"/>
      <c r="F89" s="126"/>
      <c r="G89" s="126"/>
      <c r="H89" s="126"/>
      <c r="I89" s="126"/>
      <c r="J89" s="126"/>
      <c r="K89" s="126"/>
      <c r="L89" s="126"/>
      <c r="M89" s="126"/>
      <c r="N89" s="126"/>
      <c r="O89" s="126"/>
      <c r="P89" s="126"/>
      <c r="Q89" s="126"/>
      <c r="R89" s="126"/>
      <c r="S89" s="126"/>
      <c r="T89" s="126"/>
      <c r="U89" s="126"/>
      <c r="V89" s="126"/>
      <c r="W89" s="126"/>
      <c r="X89" s="126"/>
      <c r="Y89" s="126"/>
      <c r="Z89" s="126"/>
      <c r="AA89" s="126"/>
      <c r="AB89" s="126"/>
      <c r="AC89" s="126"/>
    </row>
    <row r="90" spans="1:29" ht="36" customHeight="1">
      <c r="A90" s="320" t="s">
        <v>1259</v>
      </c>
      <c r="B90" s="316" t="s">
        <v>1260</v>
      </c>
      <c r="C90" s="317">
        <v>3525582</v>
      </c>
      <c r="D90" s="224"/>
      <c r="E90" s="126"/>
      <c r="F90" s="126"/>
      <c r="G90" s="126"/>
      <c r="H90" s="126"/>
      <c r="I90" s="126"/>
      <c r="J90" s="126"/>
      <c r="K90" s="126"/>
      <c r="L90" s="126"/>
      <c r="M90" s="126"/>
      <c r="N90" s="126"/>
      <c r="O90" s="126"/>
      <c r="P90" s="126"/>
      <c r="Q90" s="126"/>
      <c r="R90" s="126"/>
      <c r="S90" s="126"/>
      <c r="T90" s="126"/>
      <c r="U90" s="126"/>
      <c r="V90" s="126"/>
      <c r="W90" s="126"/>
      <c r="X90" s="126"/>
      <c r="Y90" s="126"/>
      <c r="Z90" s="126"/>
      <c r="AA90" s="126"/>
      <c r="AB90" s="126"/>
      <c r="AC90" s="126"/>
    </row>
    <row r="91" spans="1:29" ht="36" customHeight="1">
      <c r="A91" s="320" t="s">
        <v>1261</v>
      </c>
      <c r="B91" s="316" t="s">
        <v>1262</v>
      </c>
      <c r="C91" s="317">
        <v>4097298</v>
      </c>
      <c r="D91" s="224"/>
      <c r="E91" s="126"/>
      <c r="F91" s="126"/>
      <c r="G91" s="126"/>
      <c r="H91" s="126"/>
      <c r="I91" s="126"/>
      <c r="J91" s="126"/>
      <c r="K91" s="126"/>
      <c r="L91" s="126"/>
      <c r="M91" s="126"/>
      <c r="N91" s="126"/>
      <c r="O91" s="126"/>
      <c r="P91" s="126"/>
      <c r="Q91" s="126"/>
      <c r="R91" s="126"/>
      <c r="S91" s="126"/>
      <c r="T91" s="126"/>
      <c r="U91" s="126"/>
      <c r="V91" s="126"/>
      <c r="W91" s="126"/>
      <c r="X91" s="126"/>
      <c r="Y91" s="126"/>
      <c r="Z91" s="126"/>
      <c r="AA91" s="126"/>
      <c r="AB91" s="126"/>
      <c r="AC91" s="126"/>
    </row>
    <row r="92" spans="1:29" ht="36" customHeight="1">
      <c r="A92" s="320" t="s">
        <v>1263</v>
      </c>
      <c r="B92" s="316" t="s">
        <v>1264</v>
      </c>
      <c r="C92" s="317">
        <v>2382150</v>
      </c>
      <c r="D92" s="224"/>
      <c r="E92" s="126"/>
      <c r="F92" s="126"/>
      <c r="G92" s="126"/>
      <c r="H92" s="126"/>
      <c r="I92" s="126"/>
      <c r="J92" s="126"/>
      <c r="K92" s="126"/>
      <c r="L92" s="126"/>
      <c r="M92" s="126"/>
      <c r="N92" s="126"/>
      <c r="O92" s="126"/>
      <c r="P92" s="126"/>
      <c r="Q92" s="126"/>
      <c r="R92" s="126"/>
      <c r="S92" s="126"/>
      <c r="T92" s="126"/>
      <c r="U92" s="126"/>
      <c r="V92" s="126"/>
      <c r="W92" s="126"/>
      <c r="X92" s="126"/>
      <c r="Y92" s="126"/>
      <c r="Z92" s="126"/>
      <c r="AA92" s="126"/>
      <c r="AB92" s="126"/>
      <c r="AC92" s="126"/>
    </row>
    <row r="93" spans="1:29" ht="36" customHeight="1">
      <c r="A93" s="320" t="s">
        <v>1265</v>
      </c>
      <c r="B93" s="316" t="s">
        <v>1266</v>
      </c>
      <c r="C93" s="317">
        <v>2001001</v>
      </c>
      <c r="D93" s="224"/>
      <c r="E93" s="126"/>
      <c r="F93" s="126"/>
      <c r="G93" s="126"/>
      <c r="H93" s="126"/>
      <c r="I93" s="126"/>
      <c r="J93" s="126"/>
      <c r="K93" s="126"/>
      <c r="L93" s="126"/>
      <c r="M93" s="126"/>
      <c r="N93" s="126"/>
      <c r="O93" s="126"/>
      <c r="P93" s="126"/>
      <c r="Q93" s="126"/>
      <c r="R93" s="126"/>
      <c r="S93" s="126"/>
      <c r="T93" s="126"/>
      <c r="U93" s="126"/>
      <c r="V93" s="126"/>
      <c r="W93" s="126"/>
      <c r="X93" s="126"/>
      <c r="Y93" s="126"/>
      <c r="Z93" s="126"/>
      <c r="AA93" s="126"/>
      <c r="AB93" s="126"/>
      <c r="AC93" s="126"/>
    </row>
    <row r="94" spans="1:29" ht="36" customHeight="1">
      <c r="A94" s="320" t="s">
        <v>1267</v>
      </c>
      <c r="B94" s="316" t="s">
        <v>1268</v>
      </c>
      <c r="C94" s="317">
        <v>1619862</v>
      </c>
      <c r="D94" s="224"/>
      <c r="E94" s="126"/>
      <c r="F94" s="126"/>
      <c r="G94" s="126"/>
      <c r="H94" s="126"/>
      <c r="I94" s="126"/>
      <c r="J94" s="126"/>
      <c r="K94" s="126"/>
      <c r="L94" s="126"/>
      <c r="M94" s="126"/>
      <c r="N94" s="126"/>
      <c r="O94" s="126"/>
      <c r="P94" s="126"/>
      <c r="Q94" s="126"/>
      <c r="R94" s="126"/>
      <c r="S94" s="126"/>
      <c r="T94" s="126"/>
      <c r="U94" s="126"/>
      <c r="V94" s="126"/>
      <c r="W94" s="126"/>
      <c r="X94" s="126"/>
      <c r="Y94" s="126"/>
      <c r="Z94" s="126"/>
      <c r="AA94" s="126"/>
      <c r="AB94" s="126"/>
      <c r="AC94" s="126"/>
    </row>
    <row r="95" spans="1:29" ht="36" customHeight="1">
      <c r="A95" s="320" t="s">
        <v>1269</v>
      </c>
      <c r="B95" s="316" t="s">
        <v>1270</v>
      </c>
      <c r="C95" s="317">
        <v>1429290</v>
      </c>
      <c r="D95" s="224"/>
      <c r="E95" s="126"/>
      <c r="F95" s="126"/>
      <c r="G95" s="126"/>
      <c r="H95" s="126"/>
      <c r="I95" s="126"/>
      <c r="J95" s="126"/>
      <c r="K95" s="126"/>
      <c r="L95" s="126"/>
      <c r="M95" s="126"/>
      <c r="N95" s="126"/>
      <c r="O95" s="126"/>
      <c r="P95" s="126"/>
      <c r="Q95" s="126"/>
      <c r="R95" s="126"/>
      <c r="S95" s="126"/>
      <c r="T95" s="126"/>
      <c r="U95" s="126"/>
      <c r="V95" s="126"/>
      <c r="W95" s="126"/>
      <c r="X95" s="126"/>
      <c r="Y95" s="126"/>
      <c r="Z95" s="126"/>
      <c r="AA95" s="126"/>
      <c r="AB95" s="126"/>
      <c r="AC95" s="126"/>
    </row>
    <row r="96" spans="1:29" ht="36" customHeight="1">
      <c r="A96" s="320" t="s">
        <v>1271</v>
      </c>
      <c r="B96" s="316" t="s">
        <v>1272</v>
      </c>
      <c r="C96" s="317">
        <v>1715148</v>
      </c>
      <c r="D96" s="224"/>
      <c r="E96" s="126"/>
      <c r="F96" s="126"/>
      <c r="G96" s="126"/>
      <c r="H96" s="126"/>
      <c r="I96" s="126"/>
      <c r="J96" s="126"/>
      <c r="K96" s="126"/>
      <c r="L96" s="126"/>
      <c r="M96" s="126"/>
      <c r="N96" s="126"/>
      <c r="O96" s="126"/>
      <c r="P96" s="126"/>
      <c r="Q96" s="126"/>
      <c r="R96" s="126"/>
      <c r="S96" s="126"/>
      <c r="T96" s="126"/>
      <c r="U96" s="126"/>
      <c r="V96" s="126"/>
      <c r="W96" s="126"/>
      <c r="X96" s="126"/>
      <c r="Y96" s="126"/>
      <c r="Z96" s="126"/>
      <c r="AA96" s="126"/>
      <c r="AB96" s="126"/>
      <c r="AC96" s="126"/>
    </row>
    <row r="97" spans="1:29" ht="36" customHeight="1">
      <c r="A97" s="320" t="s">
        <v>1273</v>
      </c>
      <c r="B97" s="316" t="s">
        <v>1274</v>
      </c>
      <c r="C97" s="324">
        <v>1</v>
      </c>
      <c r="D97" s="224"/>
      <c r="E97" s="126"/>
      <c r="F97" s="126"/>
      <c r="G97" s="126"/>
      <c r="H97" s="126"/>
      <c r="I97" s="126"/>
      <c r="J97" s="126"/>
      <c r="K97" s="126"/>
      <c r="L97" s="126"/>
      <c r="M97" s="126"/>
      <c r="N97" s="126"/>
      <c r="O97" s="126"/>
      <c r="P97" s="126"/>
      <c r="Q97" s="126"/>
      <c r="R97" s="126"/>
      <c r="S97" s="126"/>
      <c r="T97" s="126"/>
      <c r="U97" s="126"/>
      <c r="V97" s="126"/>
      <c r="W97" s="126"/>
      <c r="X97" s="126"/>
      <c r="Y97" s="126"/>
      <c r="Z97" s="126"/>
      <c r="AA97" s="126"/>
      <c r="AB97" s="126"/>
      <c r="AC97" s="126"/>
    </row>
    <row r="98" spans="1:29" ht="36" customHeight="1">
      <c r="A98" s="320" t="s">
        <v>1275</v>
      </c>
      <c r="B98" s="248" t="s">
        <v>1276</v>
      </c>
      <c r="C98" s="323">
        <v>1</v>
      </c>
      <c r="D98" s="224"/>
      <c r="E98" s="126"/>
      <c r="F98" s="126"/>
      <c r="G98" s="126"/>
      <c r="H98" s="126"/>
      <c r="I98" s="126"/>
      <c r="J98" s="126"/>
      <c r="K98" s="126"/>
      <c r="L98" s="126"/>
      <c r="M98" s="126"/>
      <c r="N98" s="126"/>
      <c r="O98" s="126"/>
      <c r="P98" s="126"/>
      <c r="Q98" s="126"/>
      <c r="R98" s="126"/>
      <c r="S98" s="126"/>
      <c r="T98" s="126"/>
      <c r="U98" s="126"/>
      <c r="V98" s="126"/>
      <c r="W98" s="126"/>
      <c r="X98" s="126"/>
      <c r="Y98" s="126"/>
      <c r="Z98" s="126"/>
      <c r="AA98" s="126"/>
      <c r="AB98" s="126"/>
      <c r="AC98" s="126"/>
    </row>
    <row r="99" spans="1:29" ht="36" customHeight="1">
      <c r="A99" s="320" t="s">
        <v>1277</v>
      </c>
      <c r="B99" s="248" t="s">
        <v>1278</v>
      </c>
      <c r="C99" s="323">
        <v>1</v>
      </c>
      <c r="D99" s="224"/>
      <c r="E99" s="126"/>
      <c r="F99" s="126"/>
      <c r="G99" s="126"/>
      <c r="H99" s="126"/>
      <c r="I99" s="126"/>
      <c r="J99" s="126"/>
      <c r="K99" s="126"/>
      <c r="L99" s="126"/>
      <c r="M99" s="126"/>
      <c r="N99" s="126"/>
      <c r="O99" s="126"/>
      <c r="P99" s="126"/>
      <c r="Q99" s="126"/>
      <c r="R99" s="126"/>
      <c r="S99" s="126"/>
      <c r="T99" s="126"/>
      <c r="U99" s="126"/>
      <c r="V99" s="126"/>
      <c r="W99" s="126"/>
      <c r="X99" s="126"/>
      <c r="Y99" s="126"/>
      <c r="Z99" s="126"/>
      <c r="AA99" s="126"/>
      <c r="AB99" s="126"/>
      <c r="AC99" s="126"/>
    </row>
    <row r="100" spans="1:29" ht="36" customHeight="1">
      <c r="A100" s="320" t="s">
        <v>1279</v>
      </c>
      <c r="B100" s="248" t="s">
        <v>1280</v>
      </c>
      <c r="C100" s="323">
        <v>1</v>
      </c>
      <c r="D100" s="224"/>
      <c r="E100" s="126"/>
      <c r="F100" s="126"/>
      <c r="G100" s="126"/>
      <c r="H100" s="126"/>
      <c r="I100" s="126"/>
      <c r="J100" s="126"/>
      <c r="K100" s="126"/>
      <c r="L100" s="126"/>
      <c r="M100" s="126"/>
      <c r="N100" s="126"/>
      <c r="O100" s="126"/>
      <c r="P100" s="126"/>
      <c r="Q100" s="126"/>
      <c r="R100" s="126"/>
      <c r="S100" s="126"/>
      <c r="T100" s="126"/>
      <c r="U100" s="126"/>
      <c r="V100" s="126"/>
      <c r="W100" s="126"/>
      <c r="X100" s="126"/>
      <c r="Y100" s="126"/>
      <c r="Z100" s="126"/>
      <c r="AA100" s="126"/>
      <c r="AB100" s="126"/>
      <c r="AC100" s="126"/>
    </row>
    <row r="101" spans="1:29" ht="36" customHeight="1">
      <c r="A101" s="320" t="s">
        <v>1281</v>
      </c>
      <c r="B101" s="248" t="s">
        <v>1282</v>
      </c>
      <c r="C101" s="323">
        <v>1</v>
      </c>
      <c r="D101" s="224"/>
      <c r="E101" s="126"/>
      <c r="F101" s="126"/>
      <c r="G101" s="126"/>
      <c r="H101" s="126"/>
      <c r="I101" s="126"/>
      <c r="J101" s="126"/>
      <c r="K101" s="126"/>
      <c r="L101" s="126"/>
      <c r="M101" s="126"/>
      <c r="N101" s="126"/>
      <c r="O101" s="126"/>
      <c r="P101" s="126"/>
      <c r="Q101" s="126"/>
      <c r="R101" s="126"/>
      <c r="S101" s="126"/>
      <c r="T101" s="126"/>
      <c r="U101" s="126"/>
      <c r="V101" s="126"/>
      <c r="W101" s="126"/>
      <c r="X101" s="126"/>
      <c r="Y101" s="126"/>
      <c r="Z101" s="126"/>
      <c r="AA101" s="126"/>
      <c r="AB101" s="126"/>
      <c r="AC101" s="126"/>
    </row>
    <row r="102" spans="1:29" ht="36" customHeight="1">
      <c r="A102" s="320" t="s">
        <v>1283</v>
      </c>
      <c r="B102" s="248" t="s">
        <v>1284</v>
      </c>
      <c r="C102" s="323">
        <v>1</v>
      </c>
      <c r="D102" s="224"/>
      <c r="E102" s="126"/>
      <c r="F102" s="126"/>
      <c r="G102" s="126"/>
      <c r="H102" s="126"/>
      <c r="I102" s="126"/>
      <c r="J102" s="126"/>
      <c r="K102" s="126"/>
      <c r="L102" s="126"/>
      <c r="M102" s="126"/>
      <c r="N102" s="126"/>
      <c r="O102" s="126"/>
      <c r="P102" s="126"/>
      <c r="Q102" s="126"/>
      <c r="R102" s="126"/>
      <c r="S102" s="126"/>
      <c r="T102" s="126"/>
      <c r="U102" s="126"/>
      <c r="V102" s="126"/>
      <c r="W102" s="126"/>
      <c r="X102" s="126"/>
      <c r="Y102" s="126"/>
      <c r="Z102" s="126"/>
      <c r="AA102" s="126"/>
      <c r="AB102" s="126"/>
      <c r="AC102" s="126"/>
    </row>
    <row r="103" spans="1:29" ht="36" customHeight="1">
      <c r="A103" s="320" t="s">
        <v>1285</v>
      </c>
      <c r="B103" s="248" t="s">
        <v>1286</v>
      </c>
      <c r="C103" s="323">
        <v>1</v>
      </c>
      <c r="D103" s="224"/>
      <c r="E103" s="126"/>
      <c r="F103" s="126"/>
      <c r="G103" s="126"/>
      <c r="H103" s="126"/>
      <c r="I103" s="126"/>
      <c r="J103" s="126"/>
      <c r="K103" s="126"/>
      <c r="L103" s="126"/>
      <c r="M103" s="126"/>
      <c r="N103" s="126"/>
      <c r="O103" s="126"/>
      <c r="P103" s="126"/>
      <c r="Q103" s="126"/>
      <c r="R103" s="126"/>
      <c r="S103" s="126"/>
      <c r="T103" s="126"/>
      <c r="U103" s="126"/>
      <c r="V103" s="126"/>
      <c r="W103" s="126"/>
      <c r="X103" s="126"/>
      <c r="Y103" s="126"/>
      <c r="Z103" s="126"/>
      <c r="AA103" s="126"/>
      <c r="AB103" s="126"/>
      <c r="AC103" s="126"/>
    </row>
    <row r="104" spans="1:29" ht="36" customHeight="1">
      <c r="A104" s="320" t="s">
        <v>1287</v>
      </c>
      <c r="B104" s="248" t="s">
        <v>1288</v>
      </c>
      <c r="C104" s="323">
        <v>1</v>
      </c>
      <c r="D104" s="224"/>
      <c r="E104" s="126"/>
      <c r="F104" s="126"/>
      <c r="G104" s="126"/>
      <c r="H104" s="126"/>
      <c r="I104" s="126"/>
      <c r="J104" s="126"/>
      <c r="K104" s="126"/>
      <c r="L104" s="126"/>
      <c r="M104" s="126"/>
      <c r="N104" s="126"/>
      <c r="O104" s="126"/>
      <c r="P104" s="126"/>
      <c r="Q104" s="126"/>
      <c r="R104" s="126"/>
      <c r="S104" s="126"/>
      <c r="T104" s="126"/>
      <c r="U104" s="126"/>
      <c r="V104" s="126"/>
      <c r="W104" s="126"/>
      <c r="X104" s="126"/>
      <c r="Y104" s="126"/>
      <c r="Z104" s="126"/>
      <c r="AA104" s="126"/>
      <c r="AB104" s="126"/>
      <c r="AC104" s="126"/>
    </row>
    <row r="105" spans="1:29" ht="36" customHeight="1">
      <c r="A105" s="320" t="s">
        <v>1289</v>
      </c>
      <c r="B105" s="248" t="s">
        <v>1290</v>
      </c>
      <c r="C105" s="323">
        <v>1</v>
      </c>
      <c r="D105" s="224"/>
      <c r="E105" s="126"/>
      <c r="F105" s="126"/>
      <c r="G105" s="126"/>
      <c r="H105" s="126"/>
      <c r="I105" s="126"/>
      <c r="J105" s="126"/>
      <c r="K105" s="126"/>
      <c r="L105" s="126"/>
      <c r="M105" s="126"/>
      <c r="N105" s="126"/>
      <c r="O105" s="126"/>
      <c r="P105" s="126"/>
      <c r="Q105" s="126"/>
      <c r="R105" s="126"/>
      <c r="S105" s="126"/>
      <c r="T105" s="126"/>
      <c r="U105" s="126"/>
      <c r="V105" s="126"/>
      <c r="W105" s="126"/>
      <c r="X105" s="126"/>
      <c r="Y105" s="126"/>
      <c r="Z105" s="126"/>
      <c r="AA105" s="126"/>
      <c r="AB105" s="126"/>
      <c r="AC105" s="126"/>
    </row>
    <row r="106" spans="1:29" ht="36" customHeight="1">
      <c r="A106" s="320" t="s">
        <v>1291</v>
      </c>
      <c r="B106" s="248" t="s">
        <v>1292</v>
      </c>
      <c r="C106" s="323">
        <v>1</v>
      </c>
      <c r="D106" s="224"/>
      <c r="E106" s="126"/>
      <c r="F106" s="126"/>
      <c r="G106" s="126"/>
      <c r="H106" s="126"/>
      <c r="I106" s="126"/>
      <c r="J106" s="126"/>
      <c r="K106" s="126"/>
      <c r="L106" s="126"/>
      <c r="M106" s="126"/>
      <c r="N106" s="126"/>
      <c r="O106" s="126"/>
      <c r="P106" s="126"/>
      <c r="Q106" s="126"/>
      <c r="R106" s="126"/>
      <c r="S106" s="126"/>
      <c r="T106" s="126"/>
      <c r="U106" s="126"/>
      <c r="V106" s="126"/>
      <c r="W106" s="126"/>
      <c r="X106" s="126"/>
      <c r="Y106" s="126"/>
      <c r="Z106" s="126"/>
      <c r="AA106" s="126"/>
      <c r="AB106" s="126"/>
      <c r="AC106" s="126"/>
    </row>
    <row r="107" spans="1:29" ht="36" customHeight="1">
      <c r="A107" s="320" t="s">
        <v>1293</v>
      </c>
      <c r="B107" s="248" t="s">
        <v>1294</v>
      </c>
      <c r="C107" s="323">
        <v>1</v>
      </c>
      <c r="D107" s="224"/>
      <c r="E107" s="126"/>
      <c r="F107" s="126"/>
      <c r="G107" s="126"/>
      <c r="H107" s="126"/>
      <c r="I107" s="126"/>
      <c r="J107" s="126"/>
      <c r="K107" s="126"/>
      <c r="L107" s="126"/>
      <c r="M107" s="126"/>
      <c r="N107" s="126"/>
      <c r="O107" s="126"/>
      <c r="P107" s="126"/>
      <c r="Q107" s="126"/>
      <c r="R107" s="126"/>
      <c r="S107" s="126"/>
      <c r="T107" s="126"/>
      <c r="U107" s="126"/>
      <c r="V107" s="126"/>
      <c r="W107" s="126"/>
      <c r="X107" s="126"/>
      <c r="Y107" s="126"/>
      <c r="Z107" s="126"/>
      <c r="AA107" s="126"/>
      <c r="AB107" s="126"/>
      <c r="AC107" s="126"/>
    </row>
    <row r="108" spans="1:29" ht="36" customHeight="1">
      <c r="A108" s="320" t="s">
        <v>1295</v>
      </c>
      <c r="B108" s="248" t="s">
        <v>1296</v>
      </c>
      <c r="C108" s="323">
        <v>1</v>
      </c>
      <c r="D108" s="224"/>
      <c r="E108" s="126"/>
      <c r="F108" s="126"/>
      <c r="G108" s="126"/>
      <c r="H108" s="126"/>
      <c r="I108" s="126"/>
      <c r="J108" s="126"/>
      <c r="K108" s="126"/>
      <c r="L108" s="126"/>
      <c r="M108" s="126"/>
      <c r="N108" s="126"/>
      <c r="O108" s="126"/>
      <c r="P108" s="126"/>
      <c r="Q108" s="126"/>
      <c r="R108" s="126"/>
      <c r="S108" s="126"/>
      <c r="T108" s="126"/>
      <c r="U108" s="126"/>
      <c r="V108" s="126"/>
      <c r="W108" s="126"/>
      <c r="X108" s="126"/>
      <c r="Y108" s="126"/>
      <c r="Z108" s="126"/>
      <c r="AA108" s="126"/>
      <c r="AB108" s="126"/>
      <c r="AC108" s="126"/>
    </row>
    <row r="109" spans="1:29" ht="36" customHeight="1">
      <c r="A109" s="320" t="s">
        <v>1297</v>
      </c>
      <c r="B109" s="248" t="s">
        <v>1298</v>
      </c>
      <c r="C109" s="323">
        <v>1</v>
      </c>
      <c r="D109" s="224"/>
      <c r="E109" s="126"/>
      <c r="F109" s="126"/>
      <c r="G109" s="126"/>
      <c r="H109" s="126"/>
      <c r="I109" s="126"/>
      <c r="J109" s="126"/>
      <c r="K109" s="126"/>
      <c r="L109" s="126"/>
      <c r="M109" s="126"/>
      <c r="N109" s="126"/>
      <c r="O109" s="126"/>
      <c r="P109" s="126"/>
      <c r="Q109" s="126"/>
      <c r="R109" s="126"/>
      <c r="S109" s="126"/>
      <c r="T109" s="126"/>
      <c r="U109" s="126"/>
      <c r="V109" s="126"/>
      <c r="W109" s="126"/>
      <c r="X109" s="126"/>
      <c r="Y109" s="126"/>
      <c r="Z109" s="126"/>
      <c r="AA109" s="126"/>
      <c r="AB109" s="126"/>
      <c r="AC109" s="126"/>
    </row>
    <row r="110" spans="1:29" ht="36" customHeight="1">
      <c r="A110" s="320" t="s">
        <v>1299</v>
      </c>
      <c r="B110" s="248" t="s">
        <v>1300</v>
      </c>
      <c r="C110" s="323">
        <v>1</v>
      </c>
      <c r="D110" s="224"/>
      <c r="E110" s="126"/>
      <c r="F110" s="126"/>
      <c r="G110" s="126"/>
      <c r="H110" s="126"/>
      <c r="I110" s="126"/>
      <c r="J110" s="126"/>
      <c r="K110" s="126"/>
      <c r="L110" s="126"/>
      <c r="M110" s="126"/>
      <c r="N110" s="126"/>
      <c r="O110" s="126"/>
      <c r="P110" s="126"/>
      <c r="Q110" s="126"/>
      <c r="R110" s="126"/>
      <c r="S110" s="126"/>
      <c r="T110" s="126"/>
      <c r="U110" s="126"/>
      <c r="V110" s="126"/>
      <c r="W110" s="126"/>
      <c r="X110" s="126"/>
      <c r="Y110" s="126"/>
      <c r="Z110" s="126"/>
      <c r="AA110" s="126"/>
      <c r="AB110" s="126"/>
      <c r="AC110" s="126"/>
    </row>
    <row r="111" spans="1:29" ht="36" customHeight="1">
      <c r="A111" s="320" t="s">
        <v>1301</v>
      </c>
      <c r="B111" s="248" t="s">
        <v>1302</v>
      </c>
      <c r="C111" s="323">
        <v>1</v>
      </c>
      <c r="D111" s="224"/>
      <c r="E111" s="126"/>
      <c r="F111" s="126"/>
      <c r="G111" s="126"/>
      <c r="H111" s="126"/>
      <c r="I111" s="126"/>
      <c r="J111" s="126"/>
      <c r="K111" s="126"/>
      <c r="L111" s="126"/>
      <c r="M111" s="126"/>
      <c r="N111" s="126"/>
      <c r="O111" s="126"/>
      <c r="P111" s="126"/>
      <c r="Q111" s="126"/>
      <c r="R111" s="126"/>
      <c r="S111" s="126"/>
      <c r="T111" s="126"/>
      <c r="U111" s="126"/>
      <c r="V111" s="126"/>
      <c r="W111" s="126"/>
      <c r="X111" s="126"/>
      <c r="Y111" s="126"/>
      <c r="Z111" s="126"/>
      <c r="AA111" s="126"/>
      <c r="AB111" s="126"/>
      <c r="AC111" s="126"/>
    </row>
    <row r="112" spans="1:29" ht="36" customHeight="1">
      <c r="A112" s="320" t="s">
        <v>1303</v>
      </c>
      <c r="B112" s="248" t="s">
        <v>1304</v>
      </c>
      <c r="C112" s="323">
        <v>1</v>
      </c>
      <c r="D112" s="224"/>
      <c r="E112" s="126"/>
      <c r="F112" s="126"/>
      <c r="G112" s="126"/>
      <c r="H112" s="126"/>
      <c r="I112" s="126"/>
      <c r="J112" s="126"/>
      <c r="K112" s="126"/>
      <c r="L112" s="126"/>
      <c r="M112" s="126"/>
      <c r="N112" s="126"/>
      <c r="O112" s="126"/>
      <c r="P112" s="126"/>
      <c r="Q112" s="126"/>
      <c r="R112" s="126"/>
      <c r="S112" s="126"/>
      <c r="T112" s="126"/>
      <c r="U112" s="126"/>
      <c r="V112" s="126"/>
      <c r="W112" s="126"/>
      <c r="X112" s="126"/>
      <c r="Y112" s="126"/>
      <c r="Z112" s="126"/>
      <c r="AA112" s="126"/>
      <c r="AB112" s="126"/>
      <c r="AC112" s="126"/>
    </row>
    <row r="113" spans="1:29" ht="36" customHeight="1">
      <c r="A113" s="320" t="s">
        <v>1305</v>
      </c>
      <c r="B113" s="248" t="s">
        <v>1306</v>
      </c>
      <c r="C113" s="323">
        <v>1</v>
      </c>
      <c r="D113" s="224"/>
      <c r="E113" s="126"/>
      <c r="F113" s="126"/>
      <c r="G113" s="126"/>
      <c r="H113" s="126"/>
      <c r="I113" s="126"/>
      <c r="J113" s="126"/>
      <c r="K113" s="126"/>
      <c r="L113" s="126"/>
      <c r="M113" s="126"/>
      <c r="N113" s="126"/>
      <c r="O113" s="126"/>
      <c r="P113" s="126"/>
      <c r="Q113" s="126"/>
      <c r="R113" s="126"/>
      <c r="S113" s="126"/>
      <c r="T113" s="126"/>
      <c r="U113" s="126"/>
      <c r="V113" s="126"/>
      <c r="W113" s="126"/>
      <c r="X113" s="126"/>
      <c r="Y113" s="126"/>
      <c r="Z113" s="126"/>
      <c r="AA113" s="126"/>
      <c r="AB113" s="126"/>
      <c r="AC113" s="126"/>
    </row>
    <row r="114" spans="1:29" ht="36" customHeight="1">
      <c r="A114" s="320" t="s">
        <v>1307</v>
      </c>
      <c r="B114" s="248" t="s">
        <v>1308</v>
      </c>
      <c r="C114" s="323">
        <v>1</v>
      </c>
      <c r="D114" s="224"/>
      <c r="E114" s="126"/>
      <c r="F114" s="126"/>
      <c r="G114" s="126"/>
      <c r="H114" s="126"/>
      <c r="I114" s="126"/>
      <c r="J114" s="126"/>
      <c r="K114" s="126"/>
      <c r="L114" s="126"/>
      <c r="M114" s="126"/>
      <c r="N114" s="126"/>
      <c r="O114" s="126"/>
      <c r="P114" s="126"/>
      <c r="Q114" s="126"/>
      <c r="R114" s="126"/>
      <c r="S114" s="126"/>
      <c r="T114" s="126"/>
      <c r="U114" s="126"/>
      <c r="V114" s="126"/>
      <c r="W114" s="126"/>
      <c r="X114" s="126"/>
      <c r="Y114" s="126"/>
      <c r="Z114" s="126"/>
      <c r="AA114" s="126"/>
      <c r="AB114" s="126"/>
      <c r="AC114" s="126"/>
    </row>
    <row r="115" spans="1:29" ht="36" customHeight="1">
      <c r="A115" s="320" t="s">
        <v>1309</v>
      </c>
      <c r="B115" s="248" t="s">
        <v>1310</v>
      </c>
      <c r="C115" s="323">
        <v>1</v>
      </c>
      <c r="D115" s="224"/>
      <c r="E115" s="126"/>
      <c r="F115" s="126"/>
      <c r="G115" s="126"/>
      <c r="H115" s="126"/>
      <c r="I115" s="126"/>
      <c r="J115" s="126"/>
      <c r="K115" s="126"/>
      <c r="L115" s="126"/>
      <c r="M115" s="126"/>
      <c r="N115" s="126"/>
      <c r="O115" s="126"/>
      <c r="P115" s="126"/>
      <c r="Q115" s="126"/>
      <c r="R115" s="126"/>
      <c r="S115" s="126"/>
      <c r="T115" s="126"/>
      <c r="U115" s="126"/>
      <c r="V115" s="126"/>
      <c r="W115" s="126"/>
      <c r="X115" s="126"/>
      <c r="Y115" s="126"/>
      <c r="Z115" s="126"/>
      <c r="AA115" s="126"/>
      <c r="AB115" s="126"/>
      <c r="AC115" s="126"/>
    </row>
    <row r="116" spans="1:29" ht="36" customHeight="1">
      <c r="A116" s="320" t="s">
        <v>1311</v>
      </c>
      <c r="B116" s="248" t="s">
        <v>1312</v>
      </c>
      <c r="C116" s="323">
        <v>1</v>
      </c>
      <c r="D116" s="224"/>
      <c r="E116" s="126"/>
      <c r="F116" s="126"/>
      <c r="G116" s="126"/>
      <c r="H116" s="126"/>
      <c r="I116" s="126"/>
      <c r="J116" s="126"/>
      <c r="K116" s="126"/>
      <c r="L116" s="126"/>
      <c r="M116" s="126"/>
      <c r="N116" s="126"/>
      <c r="O116" s="126"/>
      <c r="P116" s="126"/>
      <c r="Q116" s="126"/>
      <c r="R116" s="126"/>
      <c r="S116" s="126"/>
      <c r="T116" s="126"/>
      <c r="U116" s="126"/>
      <c r="V116" s="126"/>
      <c r="W116" s="126"/>
      <c r="X116" s="126"/>
      <c r="Y116" s="126"/>
      <c r="Z116" s="126"/>
      <c r="AA116" s="126"/>
      <c r="AB116" s="126"/>
      <c r="AC116" s="126"/>
    </row>
    <row r="117" spans="1:29" ht="36" customHeight="1">
      <c r="A117" s="320" t="s">
        <v>1313</v>
      </c>
      <c r="B117" s="248" t="s">
        <v>1314</v>
      </c>
      <c r="C117" s="323">
        <v>1</v>
      </c>
      <c r="D117" s="224"/>
      <c r="E117" s="126"/>
      <c r="F117" s="126"/>
      <c r="G117" s="126"/>
      <c r="H117" s="126"/>
      <c r="I117" s="126"/>
      <c r="J117" s="126"/>
      <c r="K117" s="126"/>
      <c r="L117" s="126"/>
      <c r="M117" s="126"/>
      <c r="N117" s="126"/>
      <c r="O117" s="126"/>
      <c r="P117" s="126"/>
      <c r="Q117" s="126"/>
      <c r="R117" s="126"/>
      <c r="S117" s="126"/>
      <c r="T117" s="126"/>
      <c r="U117" s="126"/>
      <c r="V117" s="126"/>
      <c r="W117" s="126"/>
      <c r="X117" s="126"/>
      <c r="Y117" s="126"/>
      <c r="Z117" s="126"/>
      <c r="AA117" s="126"/>
      <c r="AB117" s="126"/>
      <c r="AC117" s="126"/>
    </row>
    <row r="118" spans="1:29" ht="36" customHeight="1">
      <c r="A118" s="320" t="s">
        <v>1315</v>
      </c>
      <c r="B118" s="248" t="s">
        <v>1316</v>
      </c>
      <c r="C118" s="323">
        <v>1</v>
      </c>
      <c r="D118" s="224"/>
      <c r="E118" s="126"/>
      <c r="F118" s="126"/>
      <c r="G118" s="126"/>
      <c r="H118" s="126"/>
      <c r="I118" s="126"/>
      <c r="J118" s="126"/>
      <c r="K118" s="126"/>
      <c r="L118" s="126"/>
      <c r="M118" s="126"/>
      <c r="N118" s="126"/>
      <c r="O118" s="126"/>
      <c r="P118" s="126"/>
      <c r="Q118" s="126"/>
      <c r="R118" s="126"/>
      <c r="S118" s="126"/>
      <c r="T118" s="126"/>
      <c r="U118" s="126"/>
      <c r="V118" s="126"/>
      <c r="W118" s="126"/>
      <c r="X118" s="126"/>
      <c r="Y118" s="126"/>
      <c r="Z118" s="126"/>
      <c r="AA118" s="126"/>
      <c r="AB118" s="126"/>
      <c r="AC118" s="126"/>
    </row>
    <row r="119" spans="1:29" ht="36" customHeight="1">
      <c r="A119" s="320" t="s">
        <v>1317</v>
      </c>
      <c r="B119" s="248" t="s">
        <v>1318</v>
      </c>
      <c r="C119" s="323">
        <v>1</v>
      </c>
      <c r="D119" s="224"/>
      <c r="E119" s="126"/>
      <c r="F119" s="126"/>
      <c r="G119" s="126"/>
      <c r="H119" s="126"/>
      <c r="I119" s="126"/>
      <c r="J119" s="126"/>
      <c r="K119" s="126"/>
      <c r="L119" s="126"/>
      <c r="M119" s="126"/>
      <c r="N119" s="126"/>
      <c r="O119" s="126"/>
      <c r="P119" s="126"/>
      <c r="Q119" s="126"/>
      <c r="R119" s="126"/>
      <c r="S119" s="126"/>
      <c r="T119" s="126"/>
      <c r="U119" s="126"/>
      <c r="V119" s="126"/>
      <c r="W119" s="126"/>
      <c r="X119" s="126"/>
      <c r="Y119" s="126"/>
      <c r="Z119" s="126"/>
      <c r="AA119" s="126"/>
      <c r="AB119" s="126"/>
      <c r="AC119" s="126"/>
    </row>
    <row r="120" spans="1:29" ht="36" customHeight="1">
      <c r="A120" s="320" t="s">
        <v>1319</v>
      </c>
      <c r="B120" s="248" t="s">
        <v>1320</v>
      </c>
      <c r="C120" s="323">
        <v>1</v>
      </c>
      <c r="D120" s="224"/>
      <c r="E120" s="126"/>
      <c r="F120" s="126"/>
      <c r="G120" s="126"/>
      <c r="H120" s="126"/>
      <c r="I120" s="126"/>
      <c r="J120" s="126"/>
      <c r="K120" s="126"/>
      <c r="L120" s="126"/>
      <c r="M120" s="126"/>
      <c r="N120" s="126"/>
      <c r="O120" s="126"/>
      <c r="P120" s="126"/>
      <c r="Q120" s="126"/>
      <c r="R120" s="126"/>
      <c r="S120" s="126"/>
      <c r="T120" s="126"/>
      <c r="U120" s="126"/>
      <c r="V120" s="126"/>
      <c r="W120" s="126"/>
      <c r="X120" s="126"/>
      <c r="Y120" s="126"/>
      <c r="Z120" s="126"/>
      <c r="AA120" s="126"/>
      <c r="AB120" s="126"/>
      <c r="AC120" s="126"/>
    </row>
    <row r="121" spans="1:29" ht="36" customHeight="1">
      <c r="A121" s="320" t="s">
        <v>1321</v>
      </c>
      <c r="B121" s="248" t="s">
        <v>1322</v>
      </c>
      <c r="C121" s="323">
        <v>1</v>
      </c>
      <c r="D121" s="224"/>
      <c r="E121" s="126"/>
      <c r="F121" s="126"/>
      <c r="G121" s="126"/>
      <c r="H121" s="126"/>
      <c r="I121" s="126"/>
      <c r="J121" s="126"/>
      <c r="K121" s="126"/>
      <c r="L121" s="126"/>
      <c r="M121" s="126"/>
      <c r="N121" s="126"/>
      <c r="O121" s="126"/>
      <c r="P121" s="126"/>
      <c r="Q121" s="126"/>
      <c r="R121" s="126"/>
      <c r="S121" s="126"/>
      <c r="T121" s="126"/>
      <c r="U121" s="126"/>
      <c r="V121" s="126"/>
      <c r="W121" s="126"/>
      <c r="X121" s="126"/>
      <c r="Y121" s="126"/>
      <c r="Z121" s="126"/>
      <c r="AA121" s="126"/>
      <c r="AB121" s="126"/>
      <c r="AC121" s="126"/>
    </row>
    <row r="122" spans="1:29" ht="36" customHeight="1">
      <c r="A122" s="320" t="s">
        <v>1323</v>
      </c>
      <c r="B122" s="248" t="s">
        <v>1324</v>
      </c>
      <c r="C122" s="323">
        <v>1</v>
      </c>
      <c r="D122" s="224"/>
      <c r="E122" s="126"/>
      <c r="F122" s="126"/>
      <c r="G122" s="126"/>
      <c r="H122" s="126"/>
      <c r="I122" s="126"/>
      <c r="J122" s="126"/>
      <c r="K122" s="126"/>
      <c r="L122" s="126"/>
      <c r="M122" s="126"/>
      <c r="N122" s="126"/>
      <c r="O122" s="126"/>
      <c r="P122" s="126"/>
      <c r="Q122" s="126"/>
      <c r="R122" s="126"/>
      <c r="S122" s="126"/>
      <c r="T122" s="126"/>
      <c r="U122" s="126"/>
      <c r="V122" s="126"/>
      <c r="W122" s="126"/>
      <c r="X122" s="126"/>
      <c r="Y122" s="126"/>
      <c r="Z122" s="126"/>
      <c r="AA122" s="126"/>
      <c r="AB122" s="126"/>
      <c r="AC122" s="126"/>
    </row>
    <row r="123" spans="1:29" ht="36" customHeight="1">
      <c r="A123" s="320" t="s">
        <v>1325</v>
      </c>
      <c r="B123" s="248" t="s">
        <v>1326</v>
      </c>
      <c r="C123" s="323">
        <v>1</v>
      </c>
      <c r="D123" s="224"/>
      <c r="E123" s="126"/>
      <c r="F123" s="126"/>
      <c r="G123" s="126"/>
      <c r="H123" s="126"/>
      <c r="I123" s="126"/>
      <c r="J123" s="126"/>
      <c r="K123" s="126"/>
      <c r="L123" s="126"/>
      <c r="M123" s="126"/>
      <c r="N123" s="126"/>
      <c r="O123" s="126"/>
      <c r="P123" s="126"/>
      <c r="Q123" s="126"/>
      <c r="R123" s="126"/>
      <c r="S123" s="126"/>
      <c r="T123" s="126"/>
      <c r="U123" s="126"/>
      <c r="V123" s="126"/>
      <c r="W123" s="126"/>
      <c r="X123" s="126"/>
      <c r="Y123" s="126"/>
      <c r="Z123" s="126"/>
      <c r="AA123" s="126"/>
      <c r="AB123" s="126"/>
      <c r="AC123" s="126"/>
    </row>
    <row r="124" spans="1:29" ht="36" customHeight="1">
      <c r="A124" s="320" t="s">
        <v>1327</v>
      </c>
      <c r="B124" s="248" t="s">
        <v>1328</v>
      </c>
      <c r="C124" s="323">
        <v>1</v>
      </c>
      <c r="D124" s="224"/>
      <c r="E124" s="126"/>
      <c r="F124" s="126"/>
      <c r="G124" s="126"/>
      <c r="H124" s="126"/>
      <c r="I124" s="126"/>
      <c r="J124" s="126"/>
      <c r="K124" s="126"/>
      <c r="L124" s="126"/>
      <c r="M124" s="126"/>
      <c r="N124" s="126"/>
      <c r="O124" s="126"/>
      <c r="P124" s="126"/>
      <c r="Q124" s="126"/>
      <c r="R124" s="126"/>
      <c r="S124" s="126"/>
      <c r="T124" s="126"/>
      <c r="U124" s="126"/>
      <c r="V124" s="126"/>
      <c r="W124" s="126"/>
      <c r="X124" s="126"/>
      <c r="Y124" s="126"/>
      <c r="Z124" s="126"/>
      <c r="AA124" s="126"/>
      <c r="AB124" s="126"/>
      <c r="AC124" s="126"/>
    </row>
    <row r="125" spans="1:29" ht="36" customHeight="1">
      <c r="A125" s="320" t="s">
        <v>1329</v>
      </c>
      <c r="B125" s="248" t="s">
        <v>1330</v>
      </c>
      <c r="C125" s="323">
        <v>1</v>
      </c>
      <c r="D125" s="224"/>
      <c r="E125" s="126"/>
      <c r="F125" s="126"/>
      <c r="G125" s="126"/>
      <c r="H125" s="126"/>
      <c r="I125" s="126"/>
      <c r="J125" s="126"/>
      <c r="K125" s="126"/>
      <c r="L125" s="126"/>
      <c r="M125" s="126"/>
      <c r="N125" s="126"/>
      <c r="O125" s="126"/>
      <c r="P125" s="126"/>
      <c r="Q125" s="126"/>
      <c r="R125" s="126"/>
      <c r="S125" s="126"/>
      <c r="T125" s="126"/>
      <c r="U125" s="126"/>
      <c r="V125" s="126"/>
      <c r="W125" s="126"/>
      <c r="X125" s="126"/>
      <c r="Y125" s="126"/>
      <c r="Z125" s="126"/>
      <c r="AA125" s="126"/>
      <c r="AB125" s="126"/>
      <c r="AC125" s="126"/>
    </row>
    <row r="126" spans="1:29" ht="36" customHeight="1">
      <c r="A126" s="320" t="s">
        <v>1331</v>
      </c>
      <c r="B126" s="248" t="s">
        <v>1332</v>
      </c>
      <c r="C126" s="323">
        <v>1</v>
      </c>
      <c r="D126" s="224"/>
      <c r="E126" s="126"/>
      <c r="F126" s="126"/>
      <c r="G126" s="126"/>
      <c r="H126" s="126"/>
      <c r="I126" s="126"/>
      <c r="J126" s="126"/>
      <c r="K126" s="126"/>
      <c r="L126" s="126"/>
      <c r="M126" s="126"/>
      <c r="N126" s="126"/>
      <c r="O126" s="126"/>
      <c r="P126" s="126"/>
      <c r="Q126" s="126"/>
      <c r="R126" s="126"/>
      <c r="S126" s="126"/>
      <c r="T126" s="126"/>
      <c r="U126" s="126"/>
      <c r="V126" s="126"/>
      <c r="W126" s="126"/>
      <c r="X126" s="126"/>
      <c r="Y126" s="126"/>
      <c r="Z126" s="126"/>
      <c r="AA126" s="126"/>
      <c r="AB126" s="126"/>
      <c r="AC126" s="126"/>
    </row>
    <row r="127" spans="1:29" ht="36" customHeight="1">
      <c r="A127" s="320" t="s">
        <v>1333</v>
      </c>
      <c r="B127" s="248" t="s">
        <v>1334</v>
      </c>
      <c r="C127" s="323">
        <v>1</v>
      </c>
      <c r="D127" s="224"/>
      <c r="E127" s="126"/>
      <c r="F127" s="126"/>
      <c r="G127" s="126"/>
      <c r="H127" s="126"/>
      <c r="I127" s="126"/>
      <c r="J127" s="126"/>
      <c r="K127" s="126"/>
      <c r="L127" s="126"/>
      <c r="M127" s="126"/>
      <c r="N127" s="126"/>
      <c r="O127" s="126"/>
      <c r="P127" s="126"/>
      <c r="Q127" s="126"/>
      <c r="R127" s="126"/>
      <c r="S127" s="126"/>
      <c r="T127" s="126"/>
      <c r="U127" s="126"/>
      <c r="V127" s="126"/>
      <c r="W127" s="126"/>
      <c r="X127" s="126"/>
      <c r="Y127" s="126"/>
      <c r="Z127" s="126"/>
      <c r="AA127" s="126"/>
      <c r="AB127" s="126"/>
      <c r="AC127" s="126"/>
    </row>
    <row r="128" spans="1:29" ht="36" customHeight="1">
      <c r="A128" s="320" t="s">
        <v>1335</v>
      </c>
      <c r="B128" s="248" t="s">
        <v>1336</v>
      </c>
      <c r="C128" s="323">
        <v>1</v>
      </c>
      <c r="D128" s="224"/>
      <c r="E128" s="126"/>
      <c r="F128" s="126"/>
      <c r="G128" s="126"/>
      <c r="H128" s="126"/>
      <c r="I128" s="126"/>
      <c r="J128" s="126"/>
      <c r="K128" s="126"/>
      <c r="L128" s="126"/>
      <c r="M128" s="126"/>
      <c r="N128" s="126"/>
      <c r="O128" s="126"/>
      <c r="P128" s="126"/>
      <c r="Q128" s="126"/>
      <c r="R128" s="126"/>
      <c r="S128" s="126"/>
      <c r="T128" s="126"/>
      <c r="U128" s="126"/>
      <c r="V128" s="126"/>
      <c r="W128" s="126"/>
      <c r="X128" s="126"/>
      <c r="Y128" s="126"/>
      <c r="Z128" s="126"/>
      <c r="AA128" s="126"/>
      <c r="AB128" s="126"/>
      <c r="AC128" s="126"/>
    </row>
    <row r="129" spans="1:29" ht="36" customHeight="1">
      <c r="A129" s="320" t="s">
        <v>1337</v>
      </c>
      <c r="B129" s="248" t="s">
        <v>1338</v>
      </c>
      <c r="C129" s="323">
        <v>1</v>
      </c>
      <c r="D129" s="224"/>
      <c r="E129" s="126"/>
      <c r="F129" s="126"/>
      <c r="G129" s="126"/>
      <c r="H129" s="126"/>
      <c r="I129" s="126"/>
      <c r="J129" s="126"/>
      <c r="K129" s="126"/>
      <c r="L129" s="126"/>
      <c r="M129" s="126"/>
      <c r="N129" s="126"/>
      <c r="O129" s="126"/>
      <c r="P129" s="126"/>
      <c r="Q129" s="126"/>
      <c r="R129" s="126"/>
      <c r="S129" s="126"/>
      <c r="T129" s="126"/>
      <c r="U129" s="126"/>
      <c r="V129" s="126"/>
      <c r="W129" s="126"/>
      <c r="X129" s="126"/>
      <c r="Y129" s="126"/>
      <c r="Z129" s="126"/>
      <c r="AA129" s="126"/>
      <c r="AB129" s="126"/>
      <c r="AC129" s="126"/>
    </row>
    <row r="130" spans="1:29" ht="36" customHeight="1">
      <c r="A130" s="320" t="s">
        <v>1339</v>
      </c>
      <c r="B130" s="248" t="s">
        <v>1340</v>
      </c>
      <c r="C130" s="323">
        <v>1</v>
      </c>
      <c r="D130" s="224"/>
      <c r="E130" s="126"/>
      <c r="F130" s="126"/>
      <c r="G130" s="126"/>
      <c r="H130" s="126"/>
      <c r="I130" s="126"/>
      <c r="J130" s="126"/>
      <c r="K130" s="126"/>
      <c r="L130" s="126"/>
      <c r="M130" s="126"/>
      <c r="N130" s="126"/>
      <c r="O130" s="126"/>
      <c r="P130" s="126"/>
      <c r="Q130" s="126"/>
      <c r="R130" s="126"/>
      <c r="S130" s="126"/>
      <c r="T130" s="126"/>
      <c r="U130" s="126"/>
      <c r="V130" s="126"/>
      <c r="W130" s="126"/>
      <c r="X130" s="126"/>
      <c r="Y130" s="126"/>
      <c r="Z130" s="126"/>
      <c r="AA130" s="126"/>
      <c r="AB130" s="126"/>
      <c r="AC130" s="126"/>
    </row>
    <row r="131" spans="1:29" ht="36" customHeight="1">
      <c r="A131" s="320" t="s">
        <v>1341</v>
      </c>
      <c r="B131" s="248" t="s">
        <v>1342</v>
      </c>
      <c r="C131" s="323">
        <v>1</v>
      </c>
      <c r="D131" s="224"/>
      <c r="E131" s="126"/>
      <c r="F131" s="126"/>
      <c r="G131" s="126"/>
      <c r="H131" s="126"/>
      <c r="I131" s="126"/>
      <c r="J131" s="126"/>
      <c r="K131" s="126"/>
      <c r="L131" s="126"/>
      <c r="M131" s="126"/>
      <c r="N131" s="126"/>
      <c r="O131" s="126"/>
      <c r="P131" s="126"/>
      <c r="Q131" s="126"/>
      <c r="R131" s="126"/>
      <c r="S131" s="126"/>
      <c r="T131" s="126"/>
      <c r="U131" s="126"/>
      <c r="V131" s="126"/>
      <c r="W131" s="126"/>
      <c r="X131" s="126"/>
      <c r="Y131" s="126"/>
      <c r="Z131" s="126"/>
      <c r="AA131" s="126"/>
      <c r="AB131" s="126"/>
      <c r="AC131" s="126"/>
    </row>
    <row r="132" spans="1:29" ht="36" customHeight="1">
      <c r="A132" s="320" t="s">
        <v>1343</v>
      </c>
      <c r="B132" s="248" t="s">
        <v>1344</v>
      </c>
      <c r="C132" s="323">
        <v>1</v>
      </c>
      <c r="D132" s="224"/>
      <c r="E132" s="126"/>
      <c r="F132" s="126"/>
      <c r="G132" s="126"/>
      <c r="H132" s="126"/>
      <c r="I132" s="126"/>
      <c r="J132" s="126"/>
      <c r="K132" s="126"/>
      <c r="L132" s="126"/>
      <c r="M132" s="126"/>
      <c r="N132" s="126"/>
      <c r="O132" s="126"/>
      <c r="P132" s="126"/>
      <c r="Q132" s="126"/>
      <c r="R132" s="126"/>
      <c r="S132" s="126"/>
      <c r="T132" s="126"/>
      <c r="U132" s="126"/>
      <c r="V132" s="126"/>
      <c r="W132" s="126"/>
      <c r="X132" s="126"/>
      <c r="Y132" s="126"/>
      <c r="Z132" s="126"/>
      <c r="AA132" s="126"/>
      <c r="AB132" s="126"/>
      <c r="AC132" s="126"/>
    </row>
    <row r="133" spans="1:29" ht="36" customHeight="1">
      <c r="A133" s="320" t="s">
        <v>1345</v>
      </c>
      <c r="B133" s="248" t="s">
        <v>1346</v>
      </c>
      <c r="C133" s="323">
        <v>1</v>
      </c>
      <c r="D133" s="224"/>
      <c r="E133" s="126"/>
      <c r="F133" s="126"/>
      <c r="G133" s="126"/>
      <c r="H133" s="126"/>
      <c r="I133" s="126"/>
      <c r="J133" s="126"/>
      <c r="K133" s="126"/>
      <c r="L133" s="126"/>
      <c r="M133" s="126"/>
      <c r="N133" s="126"/>
      <c r="O133" s="126"/>
      <c r="P133" s="126"/>
      <c r="Q133" s="126"/>
      <c r="R133" s="126"/>
      <c r="S133" s="126"/>
      <c r="T133" s="126"/>
      <c r="U133" s="126"/>
      <c r="V133" s="126"/>
      <c r="W133" s="126"/>
      <c r="X133" s="126"/>
      <c r="Y133" s="126"/>
      <c r="Z133" s="126"/>
      <c r="AA133" s="126"/>
      <c r="AB133" s="126"/>
      <c r="AC133" s="126"/>
    </row>
    <row r="134" spans="1:29" ht="36" customHeight="1">
      <c r="A134" s="320" t="s">
        <v>1347</v>
      </c>
      <c r="B134" s="248" t="s">
        <v>1348</v>
      </c>
      <c r="C134" s="323">
        <v>1</v>
      </c>
      <c r="D134" s="224"/>
      <c r="E134" s="126"/>
      <c r="F134" s="126"/>
      <c r="G134" s="126"/>
      <c r="H134" s="126"/>
      <c r="I134" s="126"/>
      <c r="J134" s="126"/>
      <c r="K134" s="126"/>
      <c r="L134" s="126"/>
      <c r="M134" s="126"/>
      <c r="N134" s="126"/>
      <c r="O134" s="126"/>
      <c r="P134" s="126"/>
      <c r="Q134" s="126"/>
      <c r="R134" s="126"/>
      <c r="S134" s="126"/>
      <c r="T134" s="126"/>
      <c r="U134" s="126"/>
      <c r="V134" s="126"/>
      <c r="W134" s="126"/>
      <c r="X134" s="126"/>
      <c r="Y134" s="126"/>
      <c r="Z134" s="126"/>
      <c r="AA134" s="126"/>
      <c r="AB134" s="126"/>
      <c r="AC134" s="126"/>
    </row>
    <row r="135" spans="1:29" ht="36" customHeight="1">
      <c r="A135" s="320" t="s">
        <v>1349</v>
      </c>
      <c r="B135" s="248" t="s">
        <v>1350</v>
      </c>
      <c r="C135" s="323">
        <v>1</v>
      </c>
      <c r="D135" s="224"/>
      <c r="E135" s="126"/>
      <c r="F135" s="126"/>
      <c r="G135" s="126"/>
      <c r="H135" s="126"/>
      <c r="I135" s="126"/>
      <c r="J135" s="126"/>
      <c r="K135" s="126"/>
      <c r="L135" s="126"/>
      <c r="M135" s="126"/>
      <c r="N135" s="126"/>
      <c r="O135" s="126"/>
      <c r="P135" s="126"/>
      <c r="Q135" s="126"/>
      <c r="R135" s="126"/>
      <c r="S135" s="126"/>
      <c r="T135" s="126"/>
      <c r="U135" s="126"/>
      <c r="V135" s="126"/>
      <c r="W135" s="126"/>
      <c r="X135" s="126"/>
      <c r="Y135" s="126"/>
      <c r="Z135" s="126"/>
      <c r="AA135" s="126"/>
      <c r="AB135" s="126"/>
      <c r="AC135" s="126"/>
    </row>
    <row r="136" spans="1:29" ht="36" customHeight="1">
      <c r="A136" s="320" t="s">
        <v>1351</v>
      </c>
      <c r="B136" s="248" t="s">
        <v>1352</v>
      </c>
      <c r="C136" s="323">
        <v>1</v>
      </c>
      <c r="D136" s="224"/>
      <c r="E136" s="126"/>
      <c r="F136" s="126"/>
      <c r="G136" s="126"/>
      <c r="H136" s="126"/>
      <c r="I136" s="126"/>
      <c r="J136" s="126"/>
      <c r="K136" s="126"/>
      <c r="L136" s="126"/>
      <c r="M136" s="126"/>
      <c r="N136" s="126"/>
      <c r="O136" s="126"/>
      <c r="P136" s="126"/>
      <c r="Q136" s="126"/>
      <c r="R136" s="126"/>
      <c r="S136" s="126"/>
      <c r="T136" s="126"/>
      <c r="U136" s="126"/>
      <c r="V136" s="126"/>
      <c r="W136" s="126"/>
      <c r="X136" s="126"/>
      <c r="Y136" s="126"/>
      <c r="Z136" s="126"/>
      <c r="AA136" s="126"/>
      <c r="AB136" s="126"/>
      <c r="AC136" s="126"/>
    </row>
    <row r="137" spans="1:29" ht="36" customHeight="1">
      <c r="A137" s="320" t="s">
        <v>1353</v>
      </c>
      <c r="B137" s="248" t="s">
        <v>1354</v>
      </c>
      <c r="C137" s="323">
        <v>1</v>
      </c>
      <c r="D137" s="224"/>
      <c r="E137" s="126"/>
      <c r="F137" s="126"/>
      <c r="G137" s="126"/>
      <c r="H137" s="126"/>
      <c r="I137" s="126"/>
      <c r="J137" s="126"/>
      <c r="K137" s="126"/>
      <c r="L137" s="126"/>
      <c r="M137" s="126"/>
      <c r="N137" s="126"/>
      <c r="O137" s="126"/>
      <c r="P137" s="126"/>
      <c r="Q137" s="126"/>
      <c r="R137" s="126"/>
      <c r="S137" s="126"/>
      <c r="T137" s="126"/>
      <c r="U137" s="126"/>
      <c r="V137" s="126"/>
      <c r="W137" s="126"/>
      <c r="X137" s="126"/>
      <c r="Y137" s="126"/>
      <c r="Z137" s="126"/>
      <c r="AA137" s="126"/>
      <c r="AB137" s="126"/>
      <c r="AC137" s="126"/>
    </row>
    <row r="138" spans="1:29" ht="36" customHeight="1">
      <c r="A138" s="320" t="s">
        <v>1355</v>
      </c>
      <c r="B138" s="248" t="s">
        <v>1356</v>
      </c>
      <c r="C138" s="323">
        <v>1</v>
      </c>
      <c r="D138" s="224"/>
      <c r="E138" s="126"/>
      <c r="F138" s="126"/>
      <c r="G138" s="126"/>
      <c r="H138" s="126"/>
      <c r="I138" s="126"/>
      <c r="J138" s="126"/>
      <c r="K138" s="126"/>
      <c r="L138" s="126"/>
      <c r="M138" s="126"/>
      <c r="N138" s="126"/>
      <c r="O138" s="126"/>
      <c r="P138" s="126"/>
      <c r="Q138" s="126"/>
      <c r="R138" s="126"/>
      <c r="S138" s="126"/>
      <c r="T138" s="126"/>
      <c r="U138" s="126"/>
      <c r="V138" s="126"/>
      <c r="W138" s="126"/>
      <c r="X138" s="126"/>
      <c r="Y138" s="126"/>
      <c r="Z138" s="126"/>
      <c r="AA138" s="126"/>
      <c r="AB138" s="126"/>
      <c r="AC138" s="126"/>
    </row>
    <row r="139" spans="1:29" ht="36" customHeight="1">
      <c r="A139" s="320" t="s">
        <v>1357</v>
      </c>
      <c r="B139" s="248" t="s">
        <v>1358</v>
      </c>
      <c r="C139" s="323">
        <v>1</v>
      </c>
      <c r="D139" s="224"/>
      <c r="E139" s="126"/>
      <c r="F139" s="126"/>
      <c r="G139" s="126"/>
      <c r="H139" s="126"/>
      <c r="I139" s="126"/>
      <c r="J139" s="126"/>
      <c r="K139" s="126"/>
      <c r="L139" s="126"/>
      <c r="M139" s="126"/>
      <c r="N139" s="126"/>
      <c r="O139" s="126"/>
      <c r="P139" s="126"/>
      <c r="Q139" s="126"/>
      <c r="R139" s="126"/>
      <c r="S139" s="126"/>
      <c r="T139" s="126"/>
      <c r="U139" s="126"/>
      <c r="V139" s="126"/>
      <c r="W139" s="126"/>
      <c r="X139" s="126"/>
      <c r="Y139" s="126"/>
      <c r="Z139" s="126"/>
      <c r="AA139" s="126"/>
      <c r="AB139" s="126"/>
      <c r="AC139" s="126"/>
    </row>
    <row r="140" spans="1:29" ht="36" customHeight="1">
      <c r="A140" s="320" t="s">
        <v>1359</v>
      </c>
      <c r="B140" s="248" t="s">
        <v>1360</v>
      </c>
      <c r="C140" s="323">
        <v>1</v>
      </c>
      <c r="D140" s="224"/>
      <c r="E140" s="126"/>
      <c r="F140" s="126"/>
      <c r="G140" s="126"/>
      <c r="H140" s="126"/>
      <c r="I140" s="126"/>
      <c r="J140" s="126"/>
      <c r="K140" s="126"/>
      <c r="L140" s="126"/>
      <c r="M140" s="126"/>
      <c r="N140" s="126"/>
      <c r="O140" s="126"/>
      <c r="P140" s="126"/>
      <c r="Q140" s="126"/>
      <c r="R140" s="126"/>
      <c r="S140" s="126"/>
      <c r="T140" s="126"/>
      <c r="U140" s="126"/>
      <c r="V140" s="126"/>
      <c r="W140" s="126"/>
      <c r="X140" s="126"/>
      <c r="Y140" s="126"/>
      <c r="Z140" s="126"/>
      <c r="AA140" s="126"/>
      <c r="AB140" s="126"/>
      <c r="AC140" s="126"/>
    </row>
    <row r="141" spans="1:29" ht="36" customHeight="1">
      <c r="A141" s="320" t="s">
        <v>1361</v>
      </c>
      <c r="B141" s="248" t="s">
        <v>1362</v>
      </c>
      <c r="C141" s="323">
        <v>1</v>
      </c>
      <c r="D141" s="224"/>
      <c r="E141" s="126"/>
      <c r="F141" s="126"/>
      <c r="G141" s="126"/>
      <c r="H141" s="126"/>
      <c r="I141" s="126"/>
      <c r="J141" s="126"/>
      <c r="K141" s="126"/>
      <c r="L141" s="126"/>
      <c r="M141" s="126"/>
      <c r="N141" s="126"/>
      <c r="O141" s="126"/>
      <c r="P141" s="126"/>
      <c r="Q141" s="126"/>
      <c r="R141" s="126"/>
      <c r="S141" s="126"/>
      <c r="T141" s="126"/>
      <c r="U141" s="126"/>
      <c r="V141" s="126"/>
      <c r="W141" s="126"/>
      <c r="X141" s="126"/>
      <c r="Y141" s="126"/>
      <c r="Z141" s="126"/>
      <c r="AA141" s="126"/>
      <c r="AB141" s="126"/>
      <c r="AC141" s="126"/>
    </row>
    <row r="142" spans="1:29" ht="36" customHeight="1">
      <c r="A142" s="320" t="s">
        <v>1363</v>
      </c>
      <c r="B142" s="248" t="s">
        <v>1364</v>
      </c>
      <c r="C142" s="323">
        <v>1</v>
      </c>
      <c r="D142" s="224"/>
      <c r="E142" s="126"/>
      <c r="F142" s="126"/>
      <c r="G142" s="126"/>
      <c r="H142" s="126"/>
      <c r="I142" s="126"/>
      <c r="J142" s="126"/>
      <c r="K142" s="126"/>
      <c r="L142" s="126"/>
      <c r="M142" s="126"/>
      <c r="N142" s="126"/>
      <c r="O142" s="126"/>
      <c r="P142" s="126"/>
      <c r="Q142" s="126"/>
      <c r="R142" s="126"/>
      <c r="S142" s="126"/>
      <c r="T142" s="126"/>
      <c r="U142" s="126"/>
      <c r="V142" s="126"/>
      <c r="W142" s="126"/>
      <c r="X142" s="126"/>
      <c r="Y142" s="126"/>
      <c r="Z142" s="126"/>
      <c r="AA142" s="126"/>
      <c r="AB142" s="126"/>
      <c r="AC142" s="126"/>
    </row>
    <row r="143" spans="1:29" ht="36" customHeight="1">
      <c r="A143" s="320" t="s">
        <v>1365</v>
      </c>
      <c r="B143" s="248" t="s">
        <v>1366</v>
      </c>
      <c r="C143" s="323">
        <v>1</v>
      </c>
      <c r="D143" s="224"/>
      <c r="E143" s="126"/>
      <c r="F143" s="126"/>
      <c r="G143" s="126"/>
      <c r="H143" s="126"/>
      <c r="I143" s="126"/>
      <c r="J143" s="126"/>
      <c r="K143" s="126"/>
      <c r="L143" s="126"/>
      <c r="M143" s="126"/>
      <c r="N143" s="126"/>
      <c r="O143" s="126"/>
      <c r="P143" s="126"/>
      <c r="Q143" s="126"/>
      <c r="R143" s="126"/>
      <c r="S143" s="126"/>
      <c r="T143" s="126"/>
      <c r="U143" s="126"/>
      <c r="V143" s="126"/>
      <c r="W143" s="126"/>
      <c r="X143" s="126"/>
      <c r="Y143" s="126"/>
      <c r="Z143" s="126"/>
      <c r="AA143" s="126"/>
      <c r="AB143" s="126"/>
      <c r="AC143" s="126"/>
    </row>
    <row r="144" spans="1:29" ht="36" customHeight="1">
      <c r="A144" s="320" t="s">
        <v>1367</v>
      </c>
      <c r="B144" s="248" t="s">
        <v>1368</v>
      </c>
      <c r="C144" s="323">
        <v>1</v>
      </c>
      <c r="D144" s="224"/>
      <c r="E144" s="126"/>
      <c r="F144" s="126"/>
      <c r="G144" s="126"/>
      <c r="H144" s="126"/>
      <c r="I144" s="126"/>
      <c r="J144" s="126"/>
      <c r="K144" s="126"/>
      <c r="L144" s="126"/>
      <c r="M144" s="126"/>
      <c r="N144" s="126"/>
      <c r="O144" s="126"/>
      <c r="P144" s="126"/>
      <c r="Q144" s="126"/>
      <c r="R144" s="126"/>
      <c r="S144" s="126"/>
      <c r="T144" s="126"/>
      <c r="U144" s="126"/>
      <c r="V144" s="126"/>
      <c r="W144" s="126"/>
      <c r="X144" s="126"/>
      <c r="Y144" s="126"/>
      <c r="Z144" s="126"/>
      <c r="AA144" s="126"/>
      <c r="AB144" s="126"/>
      <c r="AC144" s="126"/>
    </row>
    <row r="145" spans="1:29" ht="36" customHeight="1">
      <c r="A145" s="320" t="s">
        <v>1369</v>
      </c>
      <c r="B145" s="248" t="s">
        <v>1370</v>
      </c>
      <c r="C145" s="323">
        <v>1</v>
      </c>
      <c r="D145" s="224"/>
      <c r="E145" s="126"/>
      <c r="F145" s="126"/>
      <c r="G145" s="126"/>
      <c r="H145" s="126"/>
      <c r="I145" s="126"/>
      <c r="J145" s="126"/>
      <c r="K145" s="126"/>
      <c r="L145" s="126"/>
      <c r="M145" s="126"/>
      <c r="N145" s="126"/>
      <c r="O145" s="126"/>
      <c r="P145" s="126"/>
      <c r="Q145" s="126"/>
      <c r="R145" s="126"/>
      <c r="S145" s="126"/>
      <c r="T145" s="126"/>
      <c r="U145" s="126"/>
      <c r="V145" s="126"/>
      <c r="W145" s="126"/>
      <c r="X145" s="126"/>
      <c r="Y145" s="126"/>
      <c r="Z145" s="126"/>
      <c r="AA145" s="126"/>
      <c r="AB145" s="126"/>
      <c r="AC145" s="126"/>
    </row>
    <row r="146" spans="1:29" ht="36" customHeight="1">
      <c r="A146" s="320" t="s">
        <v>1371</v>
      </c>
      <c r="B146" s="248" t="s">
        <v>1372</v>
      </c>
      <c r="C146" s="323">
        <v>1</v>
      </c>
      <c r="D146" s="224"/>
      <c r="E146" s="126"/>
      <c r="F146" s="126"/>
      <c r="G146" s="126"/>
      <c r="H146" s="126"/>
      <c r="I146" s="126"/>
      <c r="J146" s="126"/>
      <c r="K146" s="126"/>
      <c r="L146" s="126"/>
      <c r="M146" s="126"/>
      <c r="N146" s="126"/>
      <c r="O146" s="126"/>
      <c r="P146" s="126"/>
      <c r="Q146" s="126"/>
      <c r="R146" s="126"/>
      <c r="S146" s="126"/>
      <c r="T146" s="126"/>
      <c r="U146" s="126"/>
      <c r="V146" s="126"/>
      <c r="W146" s="126"/>
      <c r="X146" s="126"/>
      <c r="Y146" s="126"/>
      <c r="Z146" s="126"/>
      <c r="AA146" s="126"/>
      <c r="AB146" s="126"/>
      <c r="AC146" s="126"/>
    </row>
    <row r="147" spans="1:29" ht="36" customHeight="1">
      <c r="A147" s="320" t="s">
        <v>1373</v>
      </c>
      <c r="B147" s="248" t="s">
        <v>1374</v>
      </c>
      <c r="C147" s="323">
        <v>1</v>
      </c>
      <c r="D147" s="224"/>
      <c r="E147" s="126"/>
      <c r="F147" s="126"/>
      <c r="G147" s="126"/>
      <c r="H147" s="126"/>
      <c r="I147" s="126"/>
      <c r="J147" s="126"/>
      <c r="K147" s="126"/>
      <c r="L147" s="126"/>
      <c r="M147" s="126"/>
      <c r="N147" s="126"/>
      <c r="O147" s="126"/>
      <c r="P147" s="126"/>
      <c r="Q147" s="126"/>
      <c r="R147" s="126"/>
      <c r="S147" s="126"/>
      <c r="T147" s="126"/>
      <c r="U147" s="126"/>
      <c r="V147" s="126"/>
      <c r="W147" s="126"/>
      <c r="X147" s="126"/>
      <c r="Y147" s="126"/>
      <c r="Z147" s="126"/>
      <c r="AA147" s="126"/>
      <c r="AB147" s="126"/>
      <c r="AC147" s="126"/>
    </row>
    <row r="148" spans="1:29" ht="36" customHeight="1">
      <c r="A148" s="320" t="s">
        <v>1375</v>
      </c>
      <c r="B148" s="248" t="s">
        <v>1376</v>
      </c>
      <c r="C148" s="323">
        <v>1</v>
      </c>
      <c r="D148" s="224"/>
      <c r="E148" s="126"/>
      <c r="F148" s="126"/>
      <c r="G148" s="126"/>
      <c r="H148" s="126"/>
      <c r="I148" s="126"/>
      <c r="J148" s="126"/>
      <c r="K148" s="126"/>
      <c r="L148" s="126"/>
      <c r="M148" s="126"/>
      <c r="N148" s="126"/>
      <c r="O148" s="126"/>
      <c r="P148" s="126"/>
      <c r="Q148" s="126"/>
      <c r="R148" s="126"/>
      <c r="S148" s="126"/>
      <c r="T148" s="126"/>
      <c r="U148" s="126"/>
      <c r="V148" s="126"/>
      <c r="W148" s="126"/>
      <c r="X148" s="126"/>
      <c r="Y148" s="126"/>
      <c r="Z148" s="126"/>
      <c r="AA148" s="126"/>
      <c r="AB148" s="126"/>
      <c r="AC148" s="126"/>
    </row>
    <row r="149" spans="1:29" ht="36" customHeight="1">
      <c r="A149" s="320" t="s">
        <v>1377</v>
      </c>
      <c r="B149" s="248" t="s">
        <v>1378</v>
      </c>
      <c r="C149" s="323">
        <v>1</v>
      </c>
      <c r="D149" s="224"/>
      <c r="E149" s="126"/>
      <c r="F149" s="126"/>
      <c r="G149" s="126"/>
      <c r="H149" s="126"/>
      <c r="I149" s="126"/>
      <c r="J149" s="126"/>
      <c r="K149" s="126"/>
      <c r="L149" s="126"/>
      <c r="M149" s="126"/>
      <c r="N149" s="126"/>
      <c r="O149" s="126"/>
      <c r="P149" s="126"/>
      <c r="Q149" s="126"/>
      <c r="R149" s="126"/>
      <c r="S149" s="126"/>
      <c r="T149" s="126"/>
      <c r="U149" s="126"/>
      <c r="V149" s="126"/>
      <c r="W149" s="126"/>
      <c r="X149" s="126"/>
      <c r="Y149" s="126"/>
      <c r="Z149" s="126"/>
      <c r="AA149" s="126"/>
      <c r="AB149" s="126"/>
      <c r="AC149" s="126"/>
    </row>
    <row r="150" spans="1:29" ht="36" customHeight="1">
      <c r="A150" s="320" t="s">
        <v>1379</v>
      </c>
      <c r="B150" s="248" t="s">
        <v>1380</v>
      </c>
      <c r="C150" s="323">
        <v>1</v>
      </c>
      <c r="D150" s="224"/>
      <c r="E150" s="126"/>
      <c r="F150" s="126"/>
      <c r="G150" s="126"/>
      <c r="H150" s="126"/>
      <c r="I150" s="126"/>
      <c r="J150" s="126"/>
      <c r="K150" s="126"/>
      <c r="L150" s="126"/>
      <c r="M150" s="126"/>
      <c r="N150" s="126"/>
      <c r="O150" s="126"/>
      <c r="P150" s="126"/>
      <c r="Q150" s="126"/>
      <c r="R150" s="126"/>
      <c r="S150" s="126"/>
      <c r="T150" s="126"/>
      <c r="U150" s="126"/>
      <c r="V150" s="126"/>
      <c r="W150" s="126"/>
      <c r="X150" s="126"/>
      <c r="Y150" s="126"/>
      <c r="Z150" s="126"/>
      <c r="AA150" s="126"/>
      <c r="AB150" s="126"/>
      <c r="AC150" s="126"/>
    </row>
    <row r="151" spans="1:29" ht="36" customHeight="1">
      <c r="A151" s="320" t="s">
        <v>1381</v>
      </c>
      <c r="B151" s="248" t="s">
        <v>1382</v>
      </c>
      <c r="C151" s="323">
        <v>1</v>
      </c>
      <c r="D151" s="224"/>
      <c r="E151" s="126"/>
      <c r="F151" s="126"/>
      <c r="G151" s="126"/>
      <c r="H151" s="126"/>
      <c r="I151" s="126"/>
      <c r="J151" s="126"/>
      <c r="K151" s="126"/>
      <c r="L151" s="126"/>
      <c r="M151" s="126"/>
      <c r="N151" s="126"/>
      <c r="O151" s="126"/>
      <c r="P151" s="126"/>
      <c r="Q151" s="126"/>
      <c r="R151" s="126"/>
      <c r="S151" s="126"/>
      <c r="T151" s="126"/>
      <c r="U151" s="126"/>
      <c r="V151" s="126"/>
      <c r="W151" s="126"/>
      <c r="X151" s="126"/>
      <c r="Y151" s="126"/>
      <c r="Z151" s="126"/>
      <c r="AA151" s="126"/>
      <c r="AB151" s="126"/>
      <c r="AC151" s="126"/>
    </row>
    <row r="152" spans="1:29" ht="36" customHeight="1">
      <c r="A152" s="320" t="s">
        <v>1383</v>
      </c>
      <c r="B152" s="248" t="s">
        <v>1384</v>
      </c>
      <c r="C152" s="323">
        <v>1</v>
      </c>
      <c r="D152" s="224"/>
      <c r="E152" s="126"/>
      <c r="F152" s="126"/>
      <c r="G152" s="126"/>
      <c r="H152" s="126"/>
      <c r="I152" s="126"/>
      <c r="J152" s="126"/>
      <c r="K152" s="126"/>
      <c r="L152" s="126"/>
      <c r="M152" s="126"/>
      <c r="N152" s="126"/>
      <c r="O152" s="126"/>
      <c r="P152" s="126"/>
      <c r="Q152" s="126"/>
      <c r="R152" s="126"/>
      <c r="S152" s="126"/>
      <c r="T152" s="126"/>
      <c r="U152" s="126"/>
      <c r="V152" s="126"/>
      <c r="W152" s="126"/>
      <c r="X152" s="126"/>
      <c r="Y152" s="126"/>
      <c r="Z152" s="126"/>
      <c r="AA152" s="126"/>
      <c r="AB152" s="126"/>
      <c r="AC152" s="126"/>
    </row>
    <row r="153" spans="1:29" ht="36" customHeight="1">
      <c r="A153" s="320" t="s">
        <v>1385</v>
      </c>
      <c r="B153" s="248" t="s">
        <v>1386</v>
      </c>
      <c r="C153" s="323">
        <v>1</v>
      </c>
      <c r="D153" s="224"/>
      <c r="E153" s="126"/>
      <c r="F153" s="126"/>
      <c r="G153" s="126"/>
      <c r="H153" s="126"/>
      <c r="I153" s="126"/>
      <c r="J153" s="126"/>
      <c r="K153" s="126"/>
      <c r="L153" s="126"/>
      <c r="M153" s="126"/>
      <c r="N153" s="126"/>
      <c r="O153" s="126"/>
      <c r="P153" s="126"/>
      <c r="Q153" s="126"/>
      <c r="R153" s="126"/>
      <c r="S153" s="126"/>
      <c r="T153" s="126"/>
      <c r="U153" s="126"/>
      <c r="V153" s="126"/>
      <c r="W153" s="126"/>
      <c r="X153" s="126"/>
      <c r="Y153" s="126"/>
      <c r="Z153" s="126"/>
      <c r="AA153" s="126"/>
      <c r="AB153" s="126"/>
      <c r="AC153" s="126"/>
    </row>
    <row r="154" spans="1:29" ht="36" customHeight="1">
      <c r="A154" s="320" t="s">
        <v>1387</v>
      </c>
      <c r="B154" s="248" t="s">
        <v>1388</v>
      </c>
      <c r="C154" s="323">
        <v>1</v>
      </c>
      <c r="D154" s="224"/>
      <c r="E154" s="126"/>
      <c r="F154" s="126"/>
      <c r="G154" s="126"/>
      <c r="H154" s="126"/>
      <c r="I154" s="126"/>
      <c r="J154" s="126"/>
      <c r="K154" s="126"/>
      <c r="L154" s="126"/>
      <c r="M154" s="126"/>
      <c r="N154" s="126"/>
      <c r="O154" s="126"/>
      <c r="P154" s="126"/>
      <c r="Q154" s="126"/>
      <c r="R154" s="126"/>
      <c r="S154" s="126"/>
      <c r="T154" s="126"/>
      <c r="U154" s="126"/>
      <c r="V154" s="126"/>
      <c r="W154" s="126"/>
      <c r="X154" s="126"/>
      <c r="Y154" s="126"/>
      <c r="Z154" s="126"/>
      <c r="AA154" s="126"/>
      <c r="AB154" s="126"/>
      <c r="AC154" s="126"/>
    </row>
    <row r="155" spans="1:29" ht="36" customHeight="1">
      <c r="A155" s="320" t="s">
        <v>1389</v>
      </c>
      <c r="B155" s="248" t="s">
        <v>1390</v>
      </c>
      <c r="C155" s="323">
        <v>1</v>
      </c>
      <c r="D155" s="224"/>
      <c r="E155" s="126"/>
      <c r="F155" s="126"/>
      <c r="G155" s="126"/>
      <c r="H155" s="126"/>
      <c r="I155" s="126"/>
      <c r="J155" s="126"/>
      <c r="K155" s="126"/>
      <c r="L155" s="126"/>
      <c r="M155" s="126"/>
      <c r="N155" s="126"/>
      <c r="O155" s="126"/>
      <c r="P155" s="126"/>
      <c r="Q155" s="126"/>
      <c r="R155" s="126"/>
      <c r="S155" s="126"/>
      <c r="T155" s="126"/>
      <c r="U155" s="126"/>
      <c r="V155" s="126"/>
      <c r="W155" s="126"/>
      <c r="X155" s="126"/>
      <c r="Y155" s="126"/>
      <c r="Z155" s="126"/>
      <c r="AA155" s="126"/>
      <c r="AB155" s="126"/>
      <c r="AC155" s="126"/>
    </row>
    <row r="156" spans="1:29" ht="36" customHeight="1">
      <c r="A156" s="320" t="s">
        <v>1391</v>
      </c>
      <c r="B156" s="248" t="s">
        <v>1392</v>
      </c>
      <c r="C156" s="323">
        <v>1</v>
      </c>
      <c r="D156" s="224"/>
      <c r="E156" s="126"/>
      <c r="F156" s="126"/>
      <c r="G156" s="126"/>
      <c r="H156" s="126"/>
      <c r="I156" s="126"/>
      <c r="J156" s="126"/>
      <c r="K156" s="126"/>
      <c r="L156" s="126"/>
      <c r="M156" s="126"/>
      <c r="N156" s="126"/>
      <c r="O156" s="126"/>
      <c r="P156" s="126"/>
      <c r="Q156" s="126"/>
      <c r="R156" s="126"/>
      <c r="S156" s="126"/>
      <c r="T156" s="126"/>
      <c r="U156" s="126"/>
      <c r="V156" s="126"/>
      <c r="W156" s="126"/>
      <c r="X156" s="126"/>
      <c r="Y156" s="126"/>
      <c r="Z156" s="126"/>
      <c r="AA156" s="126"/>
      <c r="AB156" s="126"/>
      <c r="AC156" s="126"/>
    </row>
    <row r="157" spans="1:29" ht="36" customHeight="1">
      <c r="A157" s="320" t="s">
        <v>1393</v>
      </c>
      <c r="B157" s="248" t="s">
        <v>1394</v>
      </c>
      <c r="C157" s="323">
        <v>1</v>
      </c>
      <c r="D157" s="224"/>
      <c r="E157" s="126"/>
      <c r="F157" s="126"/>
      <c r="G157" s="126"/>
      <c r="H157" s="126"/>
      <c r="I157" s="126"/>
      <c r="J157" s="126"/>
      <c r="K157" s="126"/>
      <c r="L157" s="126"/>
      <c r="M157" s="126"/>
      <c r="N157" s="126"/>
      <c r="O157" s="126"/>
      <c r="P157" s="126"/>
      <c r="Q157" s="126"/>
      <c r="R157" s="126"/>
      <c r="S157" s="126"/>
      <c r="T157" s="126"/>
      <c r="U157" s="126"/>
      <c r="V157" s="126"/>
      <c r="W157" s="126"/>
      <c r="X157" s="126"/>
      <c r="Y157" s="126"/>
      <c r="Z157" s="126"/>
      <c r="AA157" s="126"/>
      <c r="AB157" s="126"/>
      <c r="AC157" s="126"/>
    </row>
    <row r="158" spans="1:29" ht="36" customHeight="1">
      <c r="A158" s="320" t="s">
        <v>1395</v>
      </c>
      <c r="B158" s="248" t="s">
        <v>1396</v>
      </c>
      <c r="C158" s="323">
        <v>1</v>
      </c>
      <c r="D158" s="224"/>
      <c r="E158" s="126"/>
      <c r="F158" s="126"/>
      <c r="G158" s="126"/>
      <c r="H158" s="126"/>
      <c r="I158" s="126"/>
      <c r="J158" s="126"/>
      <c r="K158" s="126"/>
      <c r="L158" s="126"/>
      <c r="M158" s="126"/>
      <c r="N158" s="126"/>
      <c r="O158" s="126"/>
      <c r="P158" s="126"/>
      <c r="Q158" s="126"/>
      <c r="R158" s="126"/>
      <c r="S158" s="126"/>
      <c r="T158" s="126"/>
      <c r="U158" s="126"/>
      <c r="V158" s="126"/>
      <c r="W158" s="126"/>
      <c r="X158" s="126"/>
      <c r="Y158" s="126"/>
      <c r="Z158" s="126"/>
      <c r="AA158" s="126"/>
      <c r="AB158" s="126"/>
      <c r="AC158" s="126"/>
    </row>
    <row r="159" spans="1:29" ht="36" customHeight="1">
      <c r="A159" s="320" t="s">
        <v>1397</v>
      </c>
      <c r="B159" s="248" t="s">
        <v>1398</v>
      </c>
      <c r="C159" s="323">
        <v>1</v>
      </c>
      <c r="D159" s="224"/>
      <c r="E159" s="126"/>
      <c r="F159" s="126"/>
      <c r="G159" s="126"/>
      <c r="H159" s="126"/>
      <c r="I159" s="126"/>
      <c r="J159" s="126"/>
      <c r="K159" s="126"/>
      <c r="L159" s="126"/>
      <c r="M159" s="126"/>
      <c r="N159" s="126"/>
      <c r="O159" s="126"/>
      <c r="P159" s="126"/>
      <c r="Q159" s="126"/>
      <c r="R159" s="126"/>
      <c r="S159" s="126"/>
      <c r="T159" s="126"/>
      <c r="U159" s="126"/>
      <c r="V159" s="126"/>
      <c r="W159" s="126"/>
      <c r="X159" s="126"/>
      <c r="Y159" s="126"/>
      <c r="Z159" s="126"/>
      <c r="AA159" s="126"/>
      <c r="AB159" s="126"/>
      <c r="AC159" s="126"/>
    </row>
    <row r="160" spans="1:29" ht="36" customHeight="1">
      <c r="A160" s="320" t="s">
        <v>1399</v>
      </c>
      <c r="B160" s="325" t="s">
        <v>1400</v>
      </c>
      <c r="C160" s="326">
        <v>1</v>
      </c>
      <c r="D160" s="224"/>
      <c r="E160" s="126"/>
      <c r="F160" s="126"/>
      <c r="G160" s="126"/>
      <c r="H160" s="126"/>
      <c r="I160" s="126"/>
      <c r="J160" s="126"/>
      <c r="K160" s="126"/>
      <c r="L160" s="126"/>
      <c r="M160" s="126"/>
      <c r="N160" s="126"/>
      <c r="O160" s="126"/>
      <c r="P160" s="126"/>
      <c r="Q160" s="126"/>
      <c r="R160" s="126"/>
      <c r="S160" s="126"/>
      <c r="T160" s="126"/>
      <c r="U160" s="126"/>
      <c r="V160" s="126"/>
      <c r="W160" s="126"/>
      <c r="X160" s="126"/>
      <c r="Y160" s="126"/>
      <c r="Z160" s="126"/>
      <c r="AA160" s="126"/>
      <c r="AB160" s="126"/>
      <c r="AC160" s="126"/>
    </row>
    <row r="161" spans="1:29" ht="36" customHeight="1">
      <c r="A161" s="320" t="s">
        <v>1401</v>
      </c>
      <c r="B161" s="325" t="s">
        <v>1402</v>
      </c>
      <c r="C161" s="326">
        <v>1</v>
      </c>
      <c r="D161" s="224"/>
      <c r="E161" s="126"/>
      <c r="F161" s="126"/>
      <c r="G161" s="126"/>
      <c r="H161" s="126"/>
      <c r="I161" s="126"/>
      <c r="J161" s="126"/>
      <c r="K161" s="126"/>
      <c r="L161" s="126"/>
      <c r="M161" s="126"/>
      <c r="N161" s="126"/>
      <c r="O161" s="126"/>
      <c r="P161" s="126"/>
      <c r="Q161" s="126"/>
      <c r="R161" s="126"/>
      <c r="S161" s="126"/>
      <c r="T161" s="126"/>
      <c r="U161" s="126"/>
      <c r="V161" s="126"/>
      <c r="W161" s="126"/>
      <c r="X161" s="126"/>
      <c r="Y161" s="126"/>
      <c r="Z161" s="126"/>
      <c r="AA161" s="126"/>
      <c r="AB161" s="126"/>
      <c r="AC161" s="126"/>
    </row>
    <row r="162" spans="1:29" ht="36" customHeight="1">
      <c r="A162" s="320" t="s">
        <v>1403</v>
      </c>
      <c r="B162" s="316" t="s">
        <v>1404</v>
      </c>
      <c r="C162" s="327">
        <v>11000000</v>
      </c>
      <c r="D162" s="126"/>
      <c r="E162" s="126"/>
      <c r="F162" s="126"/>
      <c r="G162" s="126"/>
      <c r="H162" s="126"/>
      <c r="I162" s="126"/>
      <c r="J162" s="126"/>
      <c r="K162" s="126"/>
      <c r="L162" s="126"/>
      <c r="M162" s="126"/>
      <c r="N162" s="126"/>
      <c r="O162" s="126"/>
      <c r="P162" s="126"/>
      <c r="Q162" s="126"/>
      <c r="R162" s="126"/>
      <c r="S162" s="126"/>
      <c r="T162" s="126"/>
      <c r="U162" s="126"/>
      <c r="V162" s="126"/>
      <c r="W162" s="126"/>
      <c r="X162" s="126"/>
      <c r="Y162" s="126"/>
      <c r="Z162" s="126"/>
      <c r="AA162" s="126"/>
      <c r="AB162" s="126"/>
      <c r="AC162" s="126"/>
    </row>
    <row r="163" spans="1:29" ht="36" customHeight="1">
      <c r="A163" s="320" t="s">
        <v>1405</v>
      </c>
      <c r="B163" s="316" t="s">
        <v>1406</v>
      </c>
      <c r="C163" s="327">
        <v>10500000</v>
      </c>
      <c r="D163" s="126"/>
      <c r="E163" s="126"/>
      <c r="F163" s="126"/>
      <c r="G163" s="126"/>
      <c r="H163" s="126"/>
      <c r="I163" s="126"/>
      <c r="J163" s="126"/>
      <c r="K163" s="126"/>
      <c r="L163" s="126"/>
      <c r="M163" s="126"/>
      <c r="N163" s="126"/>
      <c r="O163" s="126"/>
      <c r="P163" s="126"/>
      <c r="Q163" s="126"/>
      <c r="R163" s="126"/>
      <c r="S163" s="126"/>
      <c r="T163" s="126"/>
      <c r="U163" s="126"/>
      <c r="V163" s="126"/>
      <c r="W163" s="126"/>
      <c r="X163" s="126"/>
      <c r="Y163" s="126"/>
      <c r="Z163" s="126"/>
      <c r="AA163" s="126"/>
      <c r="AB163" s="126"/>
      <c r="AC163" s="126"/>
    </row>
    <row r="164" spans="1:29" ht="36" customHeight="1">
      <c r="A164" s="320" t="s">
        <v>1407</v>
      </c>
      <c r="B164" s="316" t="s">
        <v>1408</v>
      </c>
      <c r="C164" s="327">
        <v>9000000</v>
      </c>
      <c r="D164" s="126"/>
      <c r="E164" s="126"/>
      <c r="F164" s="126"/>
      <c r="G164" s="126"/>
      <c r="H164" s="126"/>
      <c r="I164" s="126"/>
      <c r="J164" s="126"/>
      <c r="K164" s="126"/>
      <c r="L164" s="126"/>
      <c r="M164" s="126"/>
      <c r="N164" s="126"/>
      <c r="O164" s="126"/>
      <c r="P164" s="126"/>
      <c r="Q164" s="126"/>
      <c r="R164" s="126"/>
      <c r="S164" s="126"/>
      <c r="T164" s="126"/>
      <c r="U164" s="126"/>
      <c r="V164" s="126"/>
      <c r="W164" s="126"/>
      <c r="X164" s="126"/>
      <c r="Y164" s="126"/>
      <c r="Z164" s="126"/>
      <c r="AA164" s="126"/>
      <c r="AB164" s="126"/>
      <c r="AC164" s="126"/>
    </row>
    <row r="165" spans="1:29" ht="36" customHeight="1">
      <c r="A165" s="320" t="s">
        <v>1409</v>
      </c>
      <c r="B165" s="316" t="s">
        <v>1410</v>
      </c>
      <c r="C165" s="327">
        <v>10800000</v>
      </c>
      <c r="D165" s="126"/>
      <c r="E165" s="126"/>
      <c r="F165" s="126"/>
      <c r="G165" s="126"/>
      <c r="H165" s="126"/>
      <c r="I165" s="126"/>
      <c r="J165" s="126"/>
      <c r="K165" s="126"/>
      <c r="L165" s="126"/>
      <c r="M165" s="126"/>
      <c r="N165" s="126"/>
      <c r="O165" s="126"/>
      <c r="P165" s="126"/>
      <c r="Q165" s="126"/>
      <c r="R165" s="126"/>
      <c r="S165" s="126"/>
      <c r="T165" s="126"/>
      <c r="U165" s="126"/>
      <c r="V165" s="126"/>
      <c r="W165" s="126"/>
      <c r="X165" s="126"/>
      <c r="Y165" s="126"/>
      <c r="Z165" s="126"/>
      <c r="AA165" s="126"/>
      <c r="AB165" s="126"/>
      <c r="AC165" s="126"/>
    </row>
    <row r="166" spans="1:29" ht="36" customHeight="1">
      <c r="A166" s="320" t="s">
        <v>1411</v>
      </c>
      <c r="B166" s="316" t="s">
        <v>1412</v>
      </c>
      <c r="C166" s="328">
        <v>1</v>
      </c>
      <c r="D166" s="126"/>
      <c r="E166" s="126"/>
      <c r="F166" s="126"/>
      <c r="G166" s="126"/>
      <c r="H166" s="126"/>
      <c r="I166" s="126"/>
      <c r="J166" s="126"/>
      <c r="K166" s="126"/>
      <c r="L166" s="126"/>
      <c r="M166" s="126"/>
      <c r="N166" s="126"/>
      <c r="O166" s="126"/>
      <c r="P166" s="126"/>
      <c r="Q166" s="126"/>
      <c r="R166" s="126"/>
      <c r="S166" s="126"/>
      <c r="T166" s="126"/>
      <c r="U166" s="126"/>
      <c r="V166" s="126"/>
      <c r="W166" s="126"/>
      <c r="X166" s="126"/>
      <c r="Y166" s="126"/>
      <c r="Z166" s="126"/>
      <c r="AA166" s="126"/>
      <c r="AB166" s="126"/>
      <c r="AC166" s="126"/>
    </row>
    <row r="167" spans="1:29" ht="36" customHeight="1">
      <c r="A167" s="320" t="s">
        <v>1413</v>
      </c>
      <c r="B167" s="316" t="s">
        <v>1414</v>
      </c>
      <c r="C167" s="328">
        <v>4287870</v>
      </c>
      <c r="D167" s="126"/>
      <c r="E167" s="126"/>
      <c r="F167" s="126"/>
      <c r="G167" s="126"/>
      <c r="H167" s="126"/>
      <c r="I167" s="126"/>
      <c r="J167" s="126"/>
      <c r="K167" s="126"/>
      <c r="L167" s="126"/>
      <c r="M167" s="126"/>
      <c r="N167" s="126"/>
      <c r="O167" s="126"/>
      <c r="P167" s="126"/>
      <c r="Q167" s="126"/>
      <c r="R167" s="126"/>
      <c r="S167" s="126"/>
      <c r="T167" s="126"/>
      <c r="U167" s="126"/>
      <c r="V167" s="126"/>
      <c r="W167" s="126"/>
      <c r="X167" s="126"/>
      <c r="Y167" s="126"/>
      <c r="Z167" s="126"/>
      <c r="AA167" s="126"/>
      <c r="AB167" s="126"/>
      <c r="AC167" s="126"/>
    </row>
    <row r="168" spans="1:29" ht="36" customHeight="1">
      <c r="A168" s="320" t="s">
        <v>1415</v>
      </c>
      <c r="B168" s="316" t="s">
        <v>1416</v>
      </c>
      <c r="C168" s="328">
        <v>381144</v>
      </c>
      <c r="D168" s="126"/>
      <c r="E168" s="126"/>
      <c r="F168" s="126"/>
      <c r="G168" s="126"/>
      <c r="H168" s="126"/>
      <c r="I168" s="126"/>
      <c r="J168" s="126"/>
      <c r="K168" s="126"/>
      <c r="L168" s="126"/>
      <c r="M168" s="126"/>
      <c r="N168" s="126"/>
      <c r="O168" s="126"/>
      <c r="P168" s="126"/>
      <c r="Q168" s="126"/>
      <c r="R168" s="126"/>
      <c r="S168" s="126"/>
      <c r="T168" s="126"/>
      <c r="U168" s="126"/>
      <c r="V168" s="126"/>
      <c r="W168" s="126"/>
      <c r="X168" s="126"/>
      <c r="Y168" s="126"/>
      <c r="Z168" s="126"/>
      <c r="AA168" s="126"/>
      <c r="AB168" s="126"/>
      <c r="AC168" s="126"/>
    </row>
    <row r="169" spans="1:29" ht="36" customHeight="1">
      <c r="A169" s="320" t="s">
        <v>1417</v>
      </c>
      <c r="B169" s="316" t="s">
        <v>1418</v>
      </c>
      <c r="C169" s="329">
        <v>1</v>
      </c>
      <c r="D169" s="126"/>
      <c r="E169" s="126"/>
      <c r="F169" s="126"/>
      <c r="G169" s="126"/>
      <c r="H169" s="126"/>
      <c r="I169" s="126"/>
      <c r="J169" s="126"/>
      <c r="K169" s="126"/>
      <c r="L169" s="126"/>
      <c r="M169" s="126"/>
      <c r="N169" s="126"/>
      <c r="O169" s="126"/>
      <c r="P169" s="126"/>
      <c r="Q169" s="126"/>
      <c r="R169" s="126"/>
      <c r="S169" s="126"/>
      <c r="T169" s="126"/>
      <c r="U169" s="126"/>
      <c r="V169" s="126"/>
      <c r="W169" s="126"/>
      <c r="X169" s="126"/>
      <c r="Y169" s="126"/>
      <c r="Z169" s="126"/>
      <c r="AA169" s="126"/>
      <c r="AB169" s="126"/>
      <c r="AC169" s="126"/>
    </row>
    <row r="170" spans="1:29" ht="36" customHeight="1">
      <c r="A170" s="320" t="s">
        <v>1419</v>
      </c>
      <c r="B170" s="330" t="s">
        <v>1420</v>
      </c>
      <c r="C170" s="324">
        <v>2386000000</v>
      </c>
      <c r="D170" s="224"/>
      <c r="E170" s="126"/>
      <c r="F170" s="126"/>
      <c r="G170" s="126"/>
      <c r="H170" s="126"/>
      <c r="I170" s="126"/>
      <c r="J170" s="126"/>
      <c r="K170" s="126"/>
      <c r="L170" s="126"/>
      <c r="M170" s="126"/>
      <c r="N170" s="126"/>
      <c r="O170" s="126"/>
      <c r="P170" s="126"/>
      <c r="Q170" s="126"/>
      <c r="R170" s="126"/>
      <c r="S170" s="126"/>
      <c r="T170" s="126"/>
      <c r="U170" s="126"/>
      <c r="V170" s="126"/>
      <c r="W170" s="126"/>
      <c r="X170" s="126"/>
      <c r="Y170" s="126"/>
      <c r="Z170" s="126"/>
      <c r="AA170" s="126"/>
      <c r="AB170" s="126"/>
      <c r="AC170" s="126"/>
    </row>
    <row r="171" spans="1:29" ht="36" customHeight="1">
      <c r="A171" s="331" t="s">
        <v>1421</v>
      </c>
      <c r="B171" s="248" t="s">
        <v>1422</v>
      </c>
      <c r="C171" s="323">
        <v>90000000</v>
      </c>
      <c r="D171" s="224"/>
      <c r="E171" s="126"/>
      <c r="F171" s="126"/>
      <c r="G171" s="126"/>
      <c r="H171" s="126"/>
      <c r="I171" s="126"/>
      <c r="J171" s="126"/>
      <c r="K171" s="126"/>
      <c r="L171" s="126"/>
      <c r="M171" s="126"/>
      <c r="N171" s="126"/>
      <c r="O171" s="126"/>
      <c r="P171" s="126"/>
      <c r="Q171" s="126"/>
      <c r="R171" s="126"/>
      <c r="S171" s="126"/>
      <c r="T171" s="126"/>
      <c r="U171" s="126"/>
      <c r="V171" s="126"/>
      <c r="W171" s="126"/>
      <c r="X171" s="126"/>
      <c r="Y171" s="126"/>
      <c r="Z171" s="126"/>
      <c r="AA171" s="126"/>
      <c r="AB171" s="126"/>
      <c r="AC171" s="126"/>
    </row>
    <row r="172" spans="1:29" ht="36" customHeight="1">
      <c r="A172" s="331" t="s">
        <v>1423</v>
      </c>
      <c r="B172" s="248" t="s">
        <v>1424</v>
      </c>
      <c r="C172" s="323">
        <v>30000000</v>
      </c>
      <c r="D172" s="224"/>
      <c r="E172" s="126"/>
      <c r="F172" s="126"/>
      <c r="G172" s="126"/>
      <c r="H172" s="126"/>
      <c r="I172" s="126"/>
      <c r="J172" s="126"/>
      <c r="K172" s="126"/>
      <c r="L172" s="126"/>
      <c r="M172" s="126"/>
      <c r="N172" s="126"/>
      <c r="O172" s="126"/>
      <c r="P172" s="126"/>
      <c r="Q172" s="126"/>
      <c r="R172" s="126"/>
      <c r="S172" s="126"/>
      <c r="T172" s="126"/>
      <c r="U172" s="126"/>
      <c r="V172" s="126"/>
      <c r="W172" s="126"/>
      <c r="X172" s="126"/>
      <c r="Y172" s="126"/>
      <c r="Z172" s="126"/>
      <c r="AA172" s="126"/>
      <c r="AB172" s="126"/>
      <c r="AC172" s="126"/>
    </row>
    <row r="173" spans="1:29" ht="36" customHeight="1">
      <c r="A173" s="331" t="s">
        <v>1425</v>
      </c>
      <c r="B173" s="248" t="s">
        <v>1426</v>
      </c>
      <c r="C173" s="323">
        <v>2000000000</v>
      </c>
      <c r="D173" s="224"/>
      <c r="E173" s="126"/>
      <c r="F173" s="126"/>
      <c r="G173" s="126"/>
      <c r="H173" s="126"/>
      <c r="I173" s="126"/>
      <c r="J173" s="126"/>
      <c r="K173" s="126"/>
      <c r="L173" s="126"/>
      <c r="M173" s="126"/>
      <c r="N173" s="126"/>
      <c r="O173" s="126"/>
      <c r="P173" s="126"/>
      <c r="Q173" s="126"/>
      <c r="R173" s="126"/>
      <c r="S173" s="126"/>
      <c r="T173" s="126"/>
      <c r="U173" s="126"/>
      <c r="V173" s="126"/>
      <c r="W173" s="126"/>
      <c r="X173" s="126"/>
      <c r="Y173" s="126"/>
      <c r="Z173" s="126"/>
      <c r="AA173" s="126"/>
      <c r="AB173" s="126"/>
      <c r="AC173" s="126"/>
    </row>
    <row r="174" spans="1:29" ht="36" customHeight="1">
      <c r="A174" s="331" t="s">
        <v>1427</v>
      </c>
      <c r="B174" s="248" t="s">
        <v>1428</v>
      </c>
      <c r="C174" s="323">
        <v>40000000</v>
      </c>
      <c r="D174" s="224"/>
      <c r="E174" s="126"/>
      <c r="F174" s="126"/>
      <c r="G174" s="126"/>
      <c r="H174" s="126"/>
      <c r="I174" s="126"/>
      <c r="J174" s="126"/>
      <c r="K174" s="126"/>
      <c r="L174" s="126"/>
      <c r="M174" s="126"/>
      <c r="N174" s="126"/>
      <c r="O174" s="126"/>
      <c r="P174" s="126"/>
      <c r="Q174" s="126"/>
      <c r="R174" s="126"/>
      <c r="S174" s="126"/>
      <c r="T174" s="126"/>
      <c r="U174" s="126"/>
      <c r="V174" s="126"/>
      <c r="W174" s="126"/>
      <c r="X174" s="126"/>
      <c r="Y174" s="126"/>
      <c r="Z174" s="126"/>
      <c r="AA174" s="126"/>
      <c r="AB174" s="126"/>
      <c r="AC174" s="126"/>
    </row>
    <row r="175" spans="1:29" ht="36" customHeight="1">
      <c r="A175" s="331" t="s">
        <v>1429</v>
      </c>
      <c r="B175" s="248" t="s">
        <v>1430</v>
      </c>
      <c r="C175" s="332">
        <v>126000000</v>
      </c>
      <c r="D175" s="224"/>
      <c r="E175" s="126"/>
      <c r="F175" s="126"/>
      <c r="G175" s="126"/>
      <c r="H175" s="126"/>
      <c r="I175" s="126"/>
      <c r="J175" s="126"/>
      <c r="K175" s="126"/>
      <c r="L175" s="126"/>
      <c r="M175" s="126"/>
      <c r="N175" s="126"/>
      <c r="O175" s="126"/>
      <c r="P175" s="126"/>
      <c r="Q175" s="126"/>
      <c r="R175" s="126"/>
      <c r="S175" s="126"/>
      <c r="T175" s="126"/>
      <c r="U175" s="126"/>
      <c r="V175" s="126"/>
      <c r="W175" s="126"/>
      <c r="X175" s="126"/>
      <c r="Y175" s="126"/>
      <c r="Z175" s="126"/>
      <c r="AA175" s="126"/>
      <c r="AB175" s="126"/>
      <c r="AC175" s="126"/>
    </row>
    <row r="176" spans="1:29" ht="36" customHeight="1">
      <c r="A176" s="331" t="s">
        <v>1431</v>
      </c>
      <c r="B176" s="248" t="s">
        <v>1432</v>
      </c>
      <c r="C176" s="333">
        <v>100000000</v>
      </c>
      <c r="D176" s="224"/>
      <c r="E176" s="126"/>
      <c r="F176" s="126"/>
      <c r="G176" s="126"/>
      <c r="H176" s="126"/>
      <c r="I176" s="126"/>
      <c r="J176" s="126"/>
      <c r="K176" s="126"/>
      <c r="L176" s="126"/>
      <c r="M176" s="126"/>
      <c r="N176" s="126"/>
      <c r="O176" s="126"/>
      <c r="P176" s="126"/>
      <c r="Q176" s="126"/>
      <c r="R176" s="126"/>
      <c r="S176" s="126"/>
      <c r="T176" s="126"/>
      <c r="U176" s="126"/>
      <c r="V176" s="126"/>
      <c r="W176" s="126"/>
      <c r="X176" s="126"/>
      <c r="Y176" s="126"/>
      <c r="Z176" s="126"/>
      <c r="AA176" s="126"/>
      <c r="AB176" s="126"/>
      <c r="AC176" s="126"/>
    </row>
    <row r="177" spans="1:29" ht="18" customHeight="1">
      <c r="A177" s="334" t="s">
        <v>1433</v>
      </c>
      <c r="B177" s="316" t="s">
        <v>841</v>
      </c>
      <c r="C177" s="324">
        <v>29982253549</v>
      </c>
      <c r="D177" s="224"/>
      <c r="E177" s="126"/>
      <c r="F177" s="126"/>
      <c r="G177" s="126"/>
      <c r="H177" s="126"/>
      <c r="I177" s="126"/>
      <c r="J177" s="126"/>
      <c r="K177" s="126"/>
      <c r="L177" s="126"/>
      <c r="M177" s="126"/>
      <c r="N177" s="126"/>
      <c r="O177" s="126"/>
      <c r="P177" s="126"/>
      <c r="Q177" s="126"/>
      <c r="R177" s="126"/>
      <c r="S177" s="126"/>
      <c r="T177" s="126"/>
      <c r="U177" s="126"/>
      <c r="V177" s="126"/>
      <c r="W177" s="126"/>
      <c r="X177" s="126"/>
      <c r="Y177" s="126"/>
      <c r="Z177" s="126"/>
      <c r="AA177" s="126"/>
      <c r="AB177" s="126"/>
      <c r="AC177" s="126"/>
    </row>
    <row r="178" spans="1:29" ht="36" customHeight="1">
      <c r="A178" s="334" t="s">
        <v>1434</v>
      </c>
      <c r="B178" s="316" t="s">
        <v>1435</v>
      </c>
      <c r="C178" s="317">
        <v>29982253549</v>
      </c>
      <c r="D178" s="224"/>
      <c r="E178" s="126"/>
      <c r="F178" s="126"/>
      <c r="G178" s="126"/>
      <c r="H178" s="126"/>
      <c r="I178" s="126"/>
      <c r="J178" s="126"/>
      <c r="K178" s="126"/>
      <c r="L178" s="126"/>
      <c r="M178" s="126"/>
      <c r="N178" s="126"/>
      <c r="O178" s="126"/>
      <c r="P178" s="126"/>
      <c r="Q178" s="126"/>
      <c r="R178" s="126"/>
      <c r="S178" s="126"/>
      <c r="T178" s="126"/>
      <c r="U178" s="126"/>
      <c r="V178" s="126"/>
      <c r="W178" s="126"/>
      <c r="X178" s="126"/>
      <c r="Y178" s="126"/>
      <c r="Z178" s="126"/>
      <c r="AA178" s="126"/>
      <c r="AB178" s="126"/>
      <c r="AC178" s="126"/>
    </row>
    <row r="179" spans="1:29" ht="18" customHeight="1">
      <c r="A179" s="334" t="s">
        <v>1436</v>
      </c>
      <c r="B179" s="316" t="s">
        <v>1437</v>
      </c>
      <c r="C179" s="324">
        <v>27000000000</v>
      </c>
      <c r="D179" s="224"/>
      <c r="E179" s="126"/>
      <c r="F179" s="126"/>
      <c r="G179" s="126"/>
      <c r="H179" s="126"/>
      <c r="I179" s="126"/>
      <c r="J179" s="126"/>
      <c r="K179" s="126"/>
      <c r="L179" s="126"/>
      <c r="M179" s="126"/>
      <c r="N179" s="126"/>
      <c r="O179" s="126"/>
      <c r="P179" s="126"/>
      <c r="Q179" s="126"/>
      <c r="R179" s="126"/>
      <c r="S179" s="126"/>
      <c r="T179" s="126"/>
      <c r="U179" s="126"/>
      <c r="V179" s="126"/>
      <c r="W179" s="126"/>
      <c r="X179" s="126"/>
      <c r="Y179" s="126"/>
      <c r="Z179" s="126"/>
      <c r="AA179" s="126"/>
      <c r="AB179" s="126"/>
      <c r="AC179" s="126"/>
    </row>
    <row r="180" spans="1:29" ht="36" customHeight="1">
      <c r="A180" s="318" t="s">
        <v>1438</v>
      </c>
      <c r="B180" s="248" t="s">
        <v>1439</v>
      </c>
      <c r="C180" s="323">
        <v>27000000000</v>
      </c>
      <c r="D180" s="224"/>
      <c r="E180" s="126"/>
      <c r="F180" s="126"/>
      <c r="G180" s="126"/>
      <c r="H180" s="126"/>
      <c r="I180" s="126"/>
      <c r="J180" s="126"/>
      <c r="K180" s="126"/>
      <c r="L180" s="126"/>
      <c r="M180" s="126"/>
      <c r="N180" s="126"/>
      <c r="O180" s="126"/>
      <c r="P180" s="126"/>
      <c r="Q180" s="126"/>
      <c r="R180" s="126"/>
      <c r="S180" s="126"/>
      <c r="T180" s="126"/>
      <c r="U180" s="126"/>
      <c r="V180" s="126"/>
      <c r="W180" s="126"/>
      <c r="X180" s="126"/>
      <c r="Y180" s="126"/>
      <c r="Z180" s="126"/>
      <c r="AA180" s="126"/>
      <c r="AB180" s="126"/>
      <c r="AC180" s="126"/>
    </row>
    <row r="181" spans="1:29" ht="36" customHeight="1">
      <c r="A181" s="334" t="s">
        <v>1440</v>
      </c>
      <c r="B181" s="316" t="s">
        <v>1441</v>
      </c>
      <c r="C181" s="324">
        <v>2982253549</v>
      </c>
      <c r="D181" s="224"/>
      <c r="E181" s="126"/>
      <c r="F181" s="126"/>
      <c r="G181" s="126"/>
      <c r="H181" s="126"/>
      <c r="I181" s="126"/>
      <c r="J181" s="126"/>
      <c r="K181" s="126"/>
      <c r="L181" s="126"/>
      <c r="M181" s="126"/>
      <c r="N181" s="126"/>
      <c r="O181" s="126"/>
      <c r="P181" s="126"/>
      <c r="Q181" s="126"/>
      <c r="R181" s="126"/>
      <c r="S181" s="126"/>
      <c r="T181" s="126"/>
      <c r="U181" s="126"/>
      <c r="V181" s="126"/>
      <c r="W181" s="126"/>
      <c r="X181" s="126"/>
      <c r="Y181" s="126"/>
      <c r="Z181" s="126"/>
      <c r="AA181" s="126"/>
      <c r="AB181" s="126"/>
      <c r="AC181" s="126"/>
    </row>
    <row r="182" spans="1:29" ht="36" customHeight="1">
      <c r="A182" s="334" t="s">
        <v>1442</v>
      </c>
      <c r="B182" s="248" t="s">
        <v>1443</v>
      </c>
      <c r="C182" s="323">
        <v>1101642687</v>
      </c>
      <c r="D182" s="224"/>
      <c r="E182" s="126"/>
      <c r="F182" s="126"/>
      <c r="G182" s="126"/>
      <c r="H182" s="126"/>
      <c r="I182" s="126"/>
      <c r="J182" s="126"/>
      <c r="K182" s="126"/>
      <c r="L182" s="126"/>
      <c r="M182" s="126"/>
      <c r="N182" s="126"/>
      <c r="O182" s="126"/>
      <c r="P182" s="126"/>
      <c r="Q182" s="126"/>
      <c r="R182" s="126"/>
      <c r="S182" s="126"/>
      <c r="T182" s="126"/>
      <c r="U182" s="126"/>
      <c r="V182" s="126"/>
      <c r="W182" s="126"/>
      <c r="X182" s="126"/>
      <c r="Y182" s="126"/>
      <c r="Z182" s="126"/>
      <c r="AA182" s="126"/>
      <c r="AB182" s="126"/>
      <c r="AC182" s="126"/>
    </row>
    <row r="183" spans="1:29" ht="36" customHeight="1">
      <c r="A183" s="334" t="s">
        <v>1444</v>
      </c>
      <c r="B183" s="316" t="s">
        <v>1445</v>
      </c>
      <c r="C183" s="324">
        <v>512100000</v>
      </c>
      <c r="D183" s="224"/>
      <c r="E183" s="126"/>
      <c r="F183" s="126"/>
      <c r="G183" s="126"/>
      <c r="H183" s="126"/>
      <c r="I183" s="126"/>
      <c r="J183" s="126"/>
      <c r="K183" s="126"/>
      <c r="L183" s="126"/>
      <c r="M183" s="126"/>
      <c r="N183" s="126"/>
      <c r="O183" s="126"/>
      <c r="P183" s="126"/>
      <c r="Q183" s="126"/>
      <c r="R183" s="126"/>
      <c r="S183" s="126"/>
      <c r="T183" s="126"/>
      <c r="U183" s="126"/>
      <c r="V183" s="126"/>
      <c r="W183" s="126"/>
      <c r="X183" s="126"/>
      <c r="Y183" s="126"/>
      <c r="Z183" s="126"/>
      <c r="AA183" s="126"/>
      <c r="AB183" s="126"/>
      <c r="AC183" s="126"/>
    </row>
    <row r="184" spans="1:29" ht="36" customHeight="1">
      <c r="A184" s="334" t="s">
        <v>1446</v>
      </c>
      <c r="B184" s="248" t="s">
        <v>1447</v>
      </c>
      <c r="C184" s="323">
        <v>27000000</v>
      </c>
      <c r="D184" s="224"/>
      <c r="E184" s="126"/>
      <c r="F184" s="126"/>
      <c r="G184" s="126"/>
      <c r="H184" s="126"/>
      <c r="I184" s="126"/>
      <c r="J184" s="126"/>
      <c r="K184" s="126"/>
      <c r="L184" s="126"/>
      <c r="M184" s="126"/>
      <c r="N184" s="126"/>
      <c r="O184" s="126"/>
      <c r="P184" s="126"/>
      <c r="Q184" s="126"/>
      <c r="R184" s="126"/>
      <c r="S184" s="126"/>
      <c r="T184" s="126"/>
      <c r="U184" s="126"/>
      <c r="V184" s="126"/>
      <c r="W184" s="126"/>
      <c r="X184" s="126"/>
      <c r="Y184" s="126"/>
      <c r="Z184" s="126"/>
      <c r="AA184" s="126"/>
      <c r="AB184" s="126"/>
      <c r="AC184" s="126"/>
    </row>
    <row r="185" spans="1:29" ht="36" customHeight="1">
      <c r="A185" s="334" t="s">
        <v>1448</v>
      </c>
      <c r="B185" s="248" t="s">
        <v>1449</v>
      </c>
      <c r="C185" s="323">
        <v>41400000</v>
      </c>
      <c r="D185" s="224"/>
      <c r="E185" s="126"/>
      <c r="F185" s="126"/>
      <c r="G185" s="126"/>
      <c r="H185" s="126"/>
      <c r="I185" s="126"/>
      <c r="J185" s="126"/>
      <c r="K185" s="126"/>
      <c r="L185" s="126"/>
      <c r="M185" s="126"/>
      <c r="N185" s="126"/>
      <c r="O185" s="126"/>
      <c r="P185" s="126"/>
      <c r="Q185" s="126"/>
      <c r="R185" s="126"/>
      <c r="S185" s="126"/>
      <c r="T185" s="126"/>
      <c r="U185" s="126"/>
      <c r="V185" s="126"/>
      <c r="W185" s="126"/>
      <c r="X185" s="126"/>
      <c r="Y185" s="126"/>
      <c r="Z185" s="126"/>
      <c r="AA185" s="126"/>
      <c r="AB185" s="126"/>
      <c r="AC185" s="126"/>
    </row>
    <row r="186" spans="1:29" ht="36" customHeight="1">
      <c r="A186" s="334" t="s">
        <v>1450</v>
      </c>
      <c r="B186" s="248" t="s">
        <v>1451</v>
      </c>
      <c r="C186" s="323">
        <v>25200000</v>
      </c>
      <c r="D186" s="224"/>
      <c r="E186" s="126"/>
      <c r="F186" s="126"/>
      <c r="G186" s="126"/>
      <c r="H186" s="126"/>
      <c r="I186" s="126"/>
      <c r="J186" s="126"/>
      <c r="K186" s="126"/>
      <c r="L186" s="126"/>
      <c r="M186" s="126"/>
      <c r="N186" s="126"/>
      <c r="O186" s="126"/>
      <c r="P186" s="126"/>
      <c r="Q186" s="126"/>
      <c r="R186" s="126"/>
      <c r="S186" s="126"/>
      <c r="T186" s="126"/>
      <c r="U186" s="126"/>
      <c r="V186" s="126"/>
      <c r="W186" s="126"/>
      <c r="X186" s="126"/>
      <c r="Y186" s="126"/>
      <c r="Z186" s="126"/>
      <c r="AA186" s="126"/>
      <c r="AB186" s="126"/>
      <c r="AC186" s="126"/>
    </row>
    <row r="187" spans="1:29" ht="36" customHeight="1">
      <c r="A187" s="334" t="s">
        <v>1452</v>
      </c>
      <c r="B187" s="248" t="s">
        <v>1453</v>
      </c>
      <c r="C187" s="323">
        <v>23400000</v>
      </c>
      <c r="D187" s="224"/>
      <c r="E187" s="126"/>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row>
    <row r="188" spans="1:29" ht="36" customHeight="1">
      <c r="A188" s="334" t="s">
        <v>1454</v>
      </c>
      <c r="B188" s="248" t="s">
        <v>1455</v>
      </c>
      <c r="C188" s="323">
        <v>9900000</v>
      </c>
      <c r="D188" s="224"/>
      <c r="E188" s="126"/>
      <c r="F188" s="126"/>
      <c r="G188" s="126"/>
      <c r="H188" s="126"/>
      <c r="I188" s="126"/>
      <c r="J188" s="126"/>
      <c r="K188" s="126"/>
      <c r="L188" s="126"/>
      <c r="M188" s="126"/>
      <c r="N188" s="126"/>
      <c r="O188" s="126"/>
      <c r="P188" s="126"/>
      <c r="Q188" s="126"/>
      <c r="R188" s="126"/>
      <c r="S188" s="126"/>
      <c r="T188" s="126"/>
      <c r="U188" s="126"/>
      <c r="V188" s="126"/>
      <c r="W188" s="126"/>
      <c r="X188" s="126"/>
      <c r="Y188" s="126"/>
      <c r="Z188" s="126"/>
      <c r="AA188" s="126"/>
      <c r="AB188" s="126"/>
      <c r="AC188" s="126"/>
    </row>
    <row r="189" spans="1:29" ht="36" customHeight="1">
      <c r="A189" s="334" t="s">
        <v>1456</v>
      </c>
      <c r="B189" s="248" t="s">
        <v>1457</v>
      </c>
      <c r="C189" s="323">
        <v>26100000</v>
      </c>
      <c r="D189" s="224"/>
      <c r="E189" s="126"/>
      <c r="F189" s="126"/>
      <c r="G189" s="126"/>
      <c r="H189" s="126"/>
      <c r="I189" s="126"/>
      <c r="J189" s="126"/>
      <c r="K189" s="126"/>
      <c r="L189" s="126"/>
      <c r="M189" s="126"/>
      <c r="N189" s="126"/>
      <c r="O189" s="126"/>
      <c r="P189" s="126"/>
      <c r="Q189" s="126"/>
      <c r="R189" s="126"/>
      <c r="S189" s="126"/>
      <c r="T189" s="126"/>
      <c r="U189" s="126"/>
      <c r="V189" s="126"/>
      <c r="W189" s="126"/>
      <c r="X189" s="126"/>
      <c r="Y189" s="126"/>
      <c r="Z189" s="126"/>
      <c r="AA189" s="126"/>
      <c r="AB189" s="126"/>
      <c r="AC189" s="126"/>
    </row>
    <row r="190" spans="1:29" ht="36" customHeight="1">
      <c r="A190" s="334" t="s">
        <v>1458</v>
      </c>
      <c r="B190" s="248" t="s">
        <v>1459</v>
      </c>
      <c r="C190" s="323">
        <v>27900000</v>
      </c>
      <c r="D190" s="224"/>
      <c r="E190" s="126"/>
      <c r="F190" s="126"/>
      <c r="G190" s="126"/>
      <c r="H190" s="126"/>
      <c r="I190" s="126"/>
      <c r="J190" s="126"/>
      <c r="K190" s="126"/>
      <c r="L190" s="126"/>
      <c r="M190" s="126"/>
      <c r="N190" s="126"/>
      <c r="O190" s="126"/>
      <c r="P190" s="126"/>
      <c r="Q190" s="126"/>
      <c r="R190" s="126"/>
      <c r="S190" s="126"/>
      <c r="T190" s="126"/>
      <c r="U190" s="126"/>
      <c r="V190" s="126"/>
      <c r="W190" s="126"/>
      <c r="X190" s="126"/>
      <c r="Y190" s="126"/>
      <c r="Z190" s="126"/>
      <c r="AA190" s="126"/>
      <c r="AB190" s="126"/>
      <c r="AC190" s="126"/>
    </row>
    <row r="191" spans="1:29" ht="36" customHeight="1">
      <c r="A191" s="334" t="s">
        <v>1460</v>
      </c>
      <c r="B191" s="248" t="s">
        <v>1461</v>
      </c>
      <c r="C191" s="323">
        <v>23400000</v>
      </c>
      <c r="D191" s="224"/>
      <c r="E191" s="126"/>
      <c r="F191" s="126"/>
      <c r="G191" s="126"/>
      <c r="H191" s="126"/>
      <c r="I191" s="126"/>
      <c r="J191" s="126"/>
      <c r="K191" s="126"/>
      <c r="L191" s="126"/>
      <c r="M191" s="126"/>
      <c r="N191" s="126"/>
      <c r="O191" s="126"/>
      <c r="P191" s="126"/>
      <c r="Q191" s="126"/>
      <c r="R191" s="126"/>
      <c r="S191" s="126"/>
      <c r="T191" s="126"/>
      <c r="U191" s="126"/>
      <c r="V191" s="126"/>
      <c r="W191" s="126"/>
      <c r="X191" s="126"/>
      <c r="Y191" s="126"/>
      <c r="Z191" s="126"/>
      <c r="AA191" s="126"/>
      <c r="AB191" s="126"/>
      <c r="AC191" s="126"/>
    </row>
    <row r="192" spans="1:29" ht="36" customHeight="1">
      <c r="A192" s="334" t="s">
        <v>1462</v>
      </c>
      <c r="B192" s="248" t="s">
        <v>1463</v>
      </c>
      <c r="C192" s="323">
        <v>25200000</v>
      </c>
      <c r="D192" s="224"/>
      <c r="E192" s="126"/>
      <c r="F192" s="126"/>
      <c r="G192" s="126"/>
      <c r="H192" s="126"/>
      <c r="I192" s="126"/>
      <c r="J192" s="126"/>
      <c r="K192" s="126"/>
      <c r="L192" s="126"/>
      <c r="M192" s="126"/>
      <c r="N192" s="126"/>
      <c r="O192" s="126"/>
      <c r="P192" s="126"/>
      <c r="Q192" s="126"/>
      <c r="R192" s="126"/>
      <c r="S192" s="126"/>
      <c r="T192" s="126"/>
      <c r="U192" s="126"/>
      <c r="V192" s="126"/>
      <c r="W192" s="126"/>
      <c r="X192" s="126"/>
      <c r="Y192" s="126"/>
      <c r="Z192" s="126"/>
      <c r="AA192" s="126"/>
      <c r="AB192" s="126"/>
      <c r="AC192" s="126"/>
    </row>
    <row r="193" spans="1:29" ht="36" customHeight="1">
      <c r="A193" s="334" t="s">
        <v>1464</v>
      </c>
      <c r="B193" s="248" t="s">
        <v>1465</v>
      </c>
      <c r="C193" s="323">
        <v>27000000</v>
      </c>
      <c r="D193" s="224"/>
      <c r="E193" s="126"/>
      <c r="F193" s="126"/>
      <c r="G193" s="126"/>
      <c r="H193" s="126"/>
      <c r="I193" s="126"/>
      <c r="J193" s="126"/>
      <c r="K193" s="126"/>
      <c r="L193" s="126"/>
      <c r="M193" s="126"/>
      <c r="N193" s="126"/>
      <c r="O193" s="126"/>
      <c r="P193" s="126"/>
      <c r="Q193" s="126"/>
      <c r="R193" s="126"/>
      <c r="S193" s="126"/>
      <c r="T193" s="126"/>
      <c r="U193" s="126"/>
      <c r="V193" s="126"/>
      <c r="W193" s="126"/>
      <c r="X193" s="126"/>
      <c r="Y193" s="126"/>
      <c r="Z193" s="126"/>
      <c r="AA193" s="126"/>
      <c r="AB193" s="126"/>
      <c r="AC193" s="126"/>
    </row>
    <row r="194" spans="1:29" ht="36" customHeight="1">
      <c r="A194" s="334" t="s">
        <v>1466</v>
      </c>
      <c r="B194" s="248" t="s">
        <v>1467</v>
      </c>
      <c r="C194" s="323">
        <v>9900000</v>
      </c>
      <c r="D194" s="224"/>
      <c r="E194" s="126"/>
      <c r="F194" s="126"/>
      <c r="G194" s="126"/>
      <c r="H194" s="126"/>
      <c r="I194" s="126"/>
      <c r="J194" s="126"/>
      <c r="K194" s="126"/>
      <c r="L194" s="126"/>
      <c r="M194" s="126"/>
      <c r="N194" s="126"/>
      <c r="O194" s="126"/>
      <c r="P194" s="126"/>
      <c r="Q194" s="126"/>
      <c r="R194" s="126"/>
      <c r="S194" s="126"/>
      <c r="T194" s="126"/>
      <c r="U194" s="126"/>
      <c r="V194" s="126"/>
      <c r="W194" s="126"/>
      <c r="X194" s="126"/>
      <c r="Y194" s="126"/>
      <c r="Z194" s="126"/>
      <c r="AA194" s="126"/>
      <c r="AB194" s="126"/>
      <c r="AC194" s="126"/>
    </row>
    <row r="195" spans="1:29" ht="36" customHeight="1">
      <c r="A195" s="334" t="s">
        <v>1468</v>
      </c>
      <c r="B195" s="248" t="s">
        <v>1469</v>
      </c>
      <c r="C195" s="323">
        <v>14400000</v>
      </c>
      <c r="D195" s="224"/>
      <c r="E195" s="126"/>
      <c r="F195" s="126"/>
      <c r="G195" s="126"/>
      <c r="H195" s="126"/>
      <c r="I195" s="126"/>
      <c r="J195" s="126"/>
      <c r="K195" s="126"/>
      <c r="L195" s="126"/>
      <c r="M195" s="126"/>
      <c r="N195" s="126"/>
      <c r="O195" s="126"/>
      <c r="P195" s="126"/>
      <c r="Q195" s="126"/>
      <c r="R195" s="126"/>
      <c r="S195" s="126"/>
      <c r="T195" s="126"/>
      <c r="U195" s="126"/>
      <c r="V195" s="126"/>
      <c r="W195" s="126"/>
      <c r="X195" s="126"/>
      <c r="Y195" s="126"/>
      <c r="Z195" s="126"/>
      <c r="AA195" s="126"/>
      <c r="AB195" s="126"/>
      <c r="AC195" s="126"/>
    </row>
    <row r="196" spans="1:29" ht="36" customHeight="1">
      <c r="A196" s="334" t="s">
        <v>1470</v>
      </c>
      <c r="B196" s="248" t="s">
        <v>1471</v>
      </c>
      <c r="C196" s="323">
        <v>55800000</v>
      </c>
      <c r="D196" s="224"/>
      <c r="E196" s="126"/>
      <c r="F196" s="126"/>
      <c r="G196" s="126"/>
      <c r="H196" s="126"/>
      <c r="I196" s="126"/>
      <c r="J196" s="126"/>
      <c r="K196" s="126"/>
      <c r="L196" s="126"/>
      <c r="M196" s="126"/>
      <c r="N196" s="126"/>
      <c r="O196" s="126"/>
      <c r="P196" s="126"/>
      <c r="Q196" s="126"/>
      <c r="R196" s="126"/>
      <c r="S196" s="126"/>
      <c r="T196" s="126"/>
      <c r="U196" s="126"/>
      <c r="V196" s="126"/>
      <c r="W196" s="126"/>
      <c r="X196" s="126"/>
      <c r="Y196" s="126"/>
      <c r="Z196" s="126"/>
      <c r="AA196" s="126"/>
      <c r="AB196" s="126"/>
      <c r="AC196" s="126"/>
    </row>
    <row r="197" spans="1:29" ht="36" customHeight="1">
      <c r="A197" s="334" t="s">
        <v>1472</v>
      </c>
      <c r="B197" s="248" t="s">
        <v>1473</v>
      </c>
      <c r="C197" s="323">
        <v>23400000</v>
      </c>
      <c r="D197" s="224"/>
      <c r="E197" s="126"/>
      <c r="F197" s="126"/>
      <c r="G197" s="126"/>
      <c r="H197" s="126"/>
      <c r="I197" s="126"/>
      <c r="J197" s="126"/>
      <c r="K197" s="126"/>
      <c r="L197" s="126"/>
      <c r="M197" s="126"/>
      <c r="N197" s="126"/>
      <c r="O197" s="126"/>
      <c r="P197" s="126"/>
      <c r="Q197" s="126"/>
      <c r="R197" s="126"/>
      <c r="S197" s="126"/>
      <c r="T197" s="126"/>
      <c r="U197" s="126"/>
      <c r="V197" s="126"/>
      <c r="W197" s="126"/>
      <c r="X197" s="126"/>
      <c r="Y197" s="126"/>
      <c r="Z197" s="126"/>
      <c r="AA197" s="126"/>
      <c r="AB197" s="126"/>
      <c r="AC197" s="126"/>
    </row>
    <row r="198" spans="1:29" ht="36" customHeight="1">
      <c r="A198" s="334" t="s">
        <v>1474</v>
      </c>
      <c r="B198" s="248" t="s">
        <v>1475</v>
      </c>
      <c r="C198" s="323">
        <v>1800000</v>
      </c>
      <c r="D198" s="224"/>
      <c r="E198" s="126"/>
      <c r="F198" s="126"/>
      <c r="G198" s="126"/>
      <c r="H198" s="126"/>
      <c r="I198" s="126"/>
      <c r="J198" s="126"/>
      <c r="K198" s="126"/>
      <c r="L198" s="126"/>
      <c r="M198" s="126"/>
      <c r="N198" s="126"/>
      <c r="O198" s="126"/>
      <c r="P198" s="126"/>
      <c r="Q198" s="126"/>
      <c r="R198" s="126"/>
      <c r="S198" s="126"/>
      <c r="T198" s="126"/>
      <c r="U198" s="126"/>
      <c r="V198" s="126"/>
      <c r="W198" s="126"/>
      <c r="X198" s="126"/>
      <c r="Y198" s="126"/>
      <c r="Z198" s="126"/>
      <c r="AA198" s="126"/>
      <c r="AB198" s="126"/>
      <c r="AC198" s="126"/>
    </row>
    <row r="199" spans="1:29" ht="36" customHeight="1">
      <c r="A199" s="334" t="s">
        <v>1476</v>
      </c>
      <c r="B199" s="248" t="s">
        <v>1477</v>
      </c>
      <c r="C199" s="323">
        <v>16200000</v>
      </c>
      <c r="D199" s="224"/>
      <c r="E199" s="126"/>
      <c r="F199" s="126"/>
      <c r="G199" s="126"/>
      <c r="H199" s="126"/>
      <c r="I199" s="126"/>
      <c r="J199" s="126"/>
      <c r="K199" s="126"/>
      <c r="L199" s="126"/>
      <c r="M199" s="126"/>
      <c r="N199" s="126"/>
      <c r="O199" s="126"/>
      <c r="P199" s="126"/>
      <c r="Q199" s="126"/>
      <c r="R199" s="126"/>
      <c r="S199" s="126"/>
      <c r="T199" s="126"/>
      <c r="U199" s="126"/>
      <c r="V199" s="126"/>
      <c r="W199" s="126"/>
      <c r="X199" s="126"/>
      <c r="Y199" s="126"/>
      <c r="Z199" s="126"/>
      <c r="AA199" s="126"/>
      <c r="AB199" s="126"/>
      <c r="AC199" s="126"/>
    </row>
    <row r="200" spans="1:29" ht="36" customHeight="1">
      <c r="A200" s="334" t="s">
        <v>1478</v>
      </c>
      <c r="B200" s="248" t="s">
        <v>1479</v>
      </c>
      <c r="C200" s="323">
        <v>7200000</v>
      </c>
      <c r="D200" s="224"/>
      <c r="E200" s="126"/>
      <c r="F200" s="126"/>
      <c r="G200" s="126"/>
      <c r="H200" s="126"/>
      <c r="I200" s="126"/>
      <c r="J200" s="126"/>
      <c r="K200" s="126"/>
      <c r="L200" s="126"/>
      <c r="M200" s="126"/>
      <c r="N200" s="126"/>
      <c r="O200" s="126"/>
      <c r="P200" s="126"/>
      <c r="Q200" s="126"/>
      <c r="R200" s="126"/>
      <c r="S200" s="126"/>
      <c r="T200" s="126"/>
      <c r="U200" s="126"/>
      <c r="V200" s="126"/>
      <c r="W200" s="126"/>
      <c r="X200" s="126"/>
      <c r="Y200" s="126"/>
      <c r="Z200" s="126"/>
      <c r="AA200" s="126"/>
      <c r="AB200" s="126"/>
      <c r="AC200" s="126"/>
    </row>
    <row r="201" spans="1:29" ht="36" customHeight="1">
      <c r="A201" s="334" t="s">
        <v>1480</v>
      </c>
      <c r="B201" s="248" t="s">
        <v>1481</v>
      </c>
      <c r="C201" s="323">
        <v>31500000</v>
      </c>
      <c r="D201" s="224"/>
      <c r="E201" s="126"/>
      <c r="F201" s="126"/>
      <c r="G201" s="126"/>
      <c r="H201" s="126"/>
      <c r="I201" s="126"/>
      <c r="J201" s="126"/>
      <c r="K201" s="126"/>
      <c r="L201" s="126"/>
      <c r="M201" s="126"/>
      <c r="N201" s="126"/>
      <c r="O201" s="126"/>
      <c r="P201" s="126"/>
      <c r="Q201" s="126"/>
      <c r="R201" s="126"/>
      <c r="S201" s="126"/>
      <c r="T201" s="126"/>
      <c r="U201" s="126"/>
      <c r="V201" s="126"/>
      <c r="W201" s="126"/>
      <c r="X201" s="126"/>
      <c r="Y201" s="126"/>
      <c r="Z201" s="126"/>
      <c r="AA201" s="126"/>
      <c r="AB201" s="126"/>
      <c r="AC201" s="126"/>
    </row>
    <row r="202" spans="1:29" ht="36" customHeight="1">
      <c r="A202" s="334" t="s">
        <v>1482</v>
      </c>
      <c r="B202" s="248" t="s">
        <v>1483</v>
      </c>
      <c r="C202" s="323">
        <v>24300000</v>
      </c>
      <c r="D202" s="224"/>
      <c r="E202" s="126"/>
      <c r="F202" s="126"/>
      <c r="G202" s="126"/>
      <c r="H202" s="126"/>
      <c r="I202" s="126"/>
      <c r="J202" s="126"/>
      <c r="K202" s="126"/>
      <c r="L202" s="126"/>
      <c r="M202" s="126"/>
      <c r="N202" s="126"/>
      <c r="O202" s="126"/>
      <c r="P202" s="126"/>
      <c r="Q202" s="126"/>
      <c r="R202" s="126"/>
      <c r="S202" s="126"/>
      <c r="T202" s="126"/>
      <c r="U202" s="126"/>
      <c r="V202" s="126"/>
      <c r="W202" s="126"/>
      <c r="X202" s="126"/>
      <c r="Y202" s="126"/>
      <c r="Z202" s="126"/>
      <c r="AA202" s="126"/>
      <c r="AB202" s="126"/>
      <c r="AC202" s="126"/>
    </row>
    <row r="203" spans="1:29" ht="36" customHeight="1">
      <c r="A203" s="334" t="s">
        <v>1484</v>
      </c>
      <c r="B203" s="248" t="s">
        <v>1485</v>
      </c>
      <c r="C203" s="323">
        <v>36900000</v>
      </c>
      <c r="D203" s="224"/>
      <c r="E203" s="126"/>
      <c r="F203" s="126"/>
      <c r="G203" s="126"/>
      <c r="H203" s="126"/>
      <c r="I203" s="126"/>
      <c r="J203" s="126"/>
      <c r="K203" s="126"/>
      <c r="L203" s="126"/>
      <c r="M203" s="126"/>
      <c r="N203" s="126"/>
      <c r="O203" s="126"/>
      <c r="P203" s="126"/>
      <c r="Q203" s="126"/>
      <c r="R203" s="126"/>
      <c r="S203" s="126"/>
      <c r="T203" s="126"/>
      <c r="U203" s="126"/>
      <c r="V203" s="126"/>
      <c r="W203" s="126"/>
      <c r="X203" s="126"/>
      <c r="Y203" s="126"/>
      <c r="Z203" s="126"/>
      <c r="AA203" s="126"/>
      <c r="AB203" s="126"/>
      <c r="AC203" s="126"/>
    </row>
    <row r="204" spans="1:29" ht="36" customHeight="1">
      <c r="A204" s="334" t="s">
        <v>1486</v>
      </c>
      <c r="B204" s="248" t="s">
        <v>1487</v>
      </c>
      <c r="C204" s="323">
        <v>33300000</v>
      </c>
      <c r="D204" s="224"/>
      <c r="E204" s="126"/>
      <c r="F204" s="126"/>
      <c r="G204" s="126"/>
      <c r="H204" s="126"/>
      <c r="I204" s="126"/>
      <c r="J204" s="126"/>
      <c r="K204" s="126"/>
      <c r="L204" s="126"/>
      <c r="M204" s="126"/>
      <c r="N204" s="126"/>
      <c r="O204" s="126"/>
      <c r="P204" s="126"/>
      <c r="Q204" s="126"/>
      <c r="R204" s="126"/>
      <c r="S204" s="126"/>
      <c r="T204" s="126"/>
      <c r="U204" s="126"/>
      <c r="V204" s="126"/>
      <c r="W204" s="126"/>
      <c r="X204" s="126"/>
      <c r="Y204" s="126"/>
      <c r="Z204" s="126"/>
      <c r="AA204" s="126"/>
      <c r="AB204" s="126"/>
      <c r="AC204" s="126"/>
    </row>
    <row r="205" spans="1:29" ht="36" customHeight="1">
      <c r="A205" s="334" t="s">
        <v>1488</v>
      </c>
      <c r="B205" s="248" t="s">
        <v>1489</v>
      </c>
      <c r="C205" s="323">
        <v>900000</v>
      </c>
      <c r="D205" s="224"/>
      <c r="E205" s="126"/>
      <c r="F205" s="126"/>
      <c r="G205" s="126"/>
      <c r="H205" s="126"/>
      <c r="I205" s="126"/>
      <c r="J205" s="126"/>
      <c r="K205" s="126"/>
      <c r="L205" s="126"/>
      <c r="M205" s="126"/>
      <c r="N205" s="126"/>
      <c r="O205" s="126"/>
      <c r="P205" s="126"/>
      <c r="Q205" s="126"/>
      <c r="R205" s="126"/>
      <c r="S205" s="126"/>
      <c r="T205" s="126"/>
      <c r="U205" s="126"/>
      <c r="V205" s="126"/>
      <c r="W205" s="126"/>
      <c r="X205" s="126"/>
      <c r="Y205" s="126"/>
      <c r="Z205" s="126"/>
      <c r="AA205" s="126"/>
      <c r="AB205" s="126"/>
      <c r="AC205" s="126"/>
    </row>
    <row r="206" spans="1:29" ht="36" customHeight="1">
      <c r="A206" s="334" t="s">
        <v>1446</v>
      </c>
      <c r="B206" s="248" t="s">
        <v>1490</v>
      </c>
      <c r="C206" s="323">
        <v>1</v>
      </c>
      <c r="D206" s="224"/>
      <c r="E206" s="126"/>
      <c r="F206" s="126"/>
      <c r="G206" s="126"/>
      <c r="H206" s="126"/>
      <c r="I206" s="126"/>
      <c r="J206" s="126"/>
      <c r="K206" s="126"/>
      <c r="L206" s="126"/>
      <c r="M206" s="126"/>
      <c r="N206" s="126"/>
      <c r="O206" s="126"/>
      <c r="P206" s="126"/>
      <c r="Q206" s="126"/>
      <c r="R206" s="126"/>
      <c r="S206" s="126"/>
      <c r="T206" s="126"/>
      <c r="U206" s="126"/>
      <c r="V206" s="126"/>
      <c r="W206" s="126"/>
      <c r="X206" s="126"/>
      <c r="Y206" s="126"/>
      <c r="Z206" s="126"/>
      <c r="AA206" s="126"/>
      <c r="AB206" s="126"/>
      <c r="AC206" s="126"/>
    </row>
    <row r="207" spans="1:29" ht="36" customHeight="1">
      <c r="A207" s="334" t="s">
        <v>1448</v>
      </c>
      <c r="B207" s="248" t="s">
        <v>1491</v>
      </c>
      <c r="C207" s="323">
        <v>1</v>
      </c>
      <c r="D207" s="224"/>
      <c r="E207" s="126"/>
      <c r="F207" s="126"/>
      <c r="G207" s="126"/>
      <c r="H207" s="126"/>
      <c r="I207" s="126"/>
      <c r="J207" s="126"/>
      <c r="K207" s="126"/>
      <c r="L207" s="126"/>
      <c r="M207" s="126"/>
      <c r="N207" s="126"/>
      <c r="O207" s="126"/>
      <c r="P207" s="126"/>
      <c r="Q207" s="126"/>
      <c r="R207" s="126"/>
      <c r="S207" s="126"/>
      <c r="T207" s="126"/>
      <c r="U207" s="126"/>
      <c r="V207" s="126"/>
      <c r="W207" s="126"/>
      <c r="X207" s="126"/>
      <c r="Y207" s="126"/>
      <c r="Z207" s="126"/>
      <c r="AA207" s="126"/>
      <c r="AB207" s="126"/>
      <c r="AC207" s="126"/>
    </row>
    <row r="208" spans="1:29" ht="36" customHeight="1">
      <c r="A208" s="334" t="s">
        <v>1450</v>
      </c>
      <c r="B208" s="248" t="s">
        <v>1492</v>
      </c>
      <c r="C208" s="323">
        <v>1</v>
      </c>
      <c r="D208" s="224"/>
      <c r="E208" s="126"/>
      <c r="F208" s="126"/>
      <c r="G208" s="126"/>
      <c r="H208" s="126"/>
      <c r="I208" s="126"/>
      <c r="J208" s="126"/>
      <c r="K208" s="126"/>
      <c r="L208" s="126"/>
      <c r="M208" s="126"/>
      <c r="N208" s="126"/>
      <c r="O208" s="126"/>
      <c r="P208" s="126"/>
      <c r="Q208" s="126"/>
      <c r="R208" s="126"/>
      <c r="S208" s="126"/>
      <c r="T208" s="126"/>
      <c r="U208" s="126"/>
      <c r="V208" s="126"/>
      <c r="W208" s="126"/>
      <c r="X208" s="126"/>
      <c r="Y208" s="126"/>
      <c r="Z208" s="126"/>
      <c r="AA208" s="126"/>
      <c r="AB208" s="126"/>
      <c r="AC208" s="126"/>
    </row>
    <row r="209" spans="1:29" ht="36" customHeight="1">
      <c r="A209" s="334" t="s">
        <v>1452</v>
      </c>
      <c r="B209" s="316" t="s">
        <v>1493</v>
      </c>
      <c r="C209" s="324">
        <v>163800000</v>
      </c>
      <c r="D209" s="224"/>
      <c r="E209" s="126"/>
      <c r="F209" s="126"/>
      <c r="G209" s="126"/>
      <c r="H209" s="126"/>
      <c r="I209" s="126"/>
      <c r="J209" s="126"/>
      <c r="K209" s="126"/>
      <c r="L209" s="126"/>
      <c r="M209" s="126"/>
      <c r="N209" s="126"/>
      <c r="O209" s="126"/>
      <c r="P209" s="126"/>
      <c r="Q209" s="126"/>
      <c r="R209" s="126"/>
      <c r="S209" s="126"/>
      <c r="T209" s="126"/>
      <c r="U209" s="126"/>
      <c r="V209" s="126"/>
      <c r="W209" s="126"/>
      <c r="X209" s="126"/>
      <c r="Y209" s="126"/>
      <c r="Z209" s="126"/>
      <c r="AA209" s="126"/>
      <c r="AB209" s="126"/>
      <c r="AC209" s="126"/>
    </row>
    <row r="210" spans="1:29" ht="36" customHeight="1">
      <c r="A210" s="334" t="s">
        <v>1454</v>
      </c>
      <c r="B210" s="248" t="s">
        <v>1494</v>
      </c>
      <c r="C210" s="323">
        <v>12600000</v>
      </c>
      <c r="D210" s="224"/>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row>
    <row r="211" spans="1:29" ht="36" customHeight="1">
      <c r="A211" s="334" t="s">
        <v>1456</v>
      </c>
      <c r="B211" s="248" t="s">
        <v>1495</v>
      </c>
      <c r="C211" s="323">
        <v>1800000</v>
      </c>
      <c r="D211" s="224"/>
      <c r="E211" s="126"/>
      <c r="F211" s="126"/>
      <c r="G211" s="126"/>
      <c r="H211" s="126"/>
      <c r="I211" s="126"/>
      <c r="J211" s="126"/>
      <c r="K211" s="126"/>
      <c r="L211" s="126"/>
      <c r="M211" s="126"/>
      <c r="N211" s="126"/>
      <c r="O211" s="126"/>
      <c r="P211" s="126"/>
      <c r="Q211" s="126"/>
      <c r="R211" s="126"/>
      <c r="S211" s="126"/>
      <c r="T211" s="126"/>
      <c r="U211" s="126"/>
      <c r="V211" s="126"/>
      <c r="W211" s="126"/>
      <c r="X211" s="126"/>
      <c r="Y211" s="126"/>
      <c r="Z211" s="126"/>
      <c r="AA211" s="126"/>
      <c r="AB211" s="126"/>
      <c r="AC211" s="126"/>
    </row>
    <row r="212" spans="1:29" ht="36" customHeight="1">
      <c r="A212" s="334" t="s">
        <v>1458</v>
      </c>
      <c r="B212" s="248" t="s">
        <v>1496</v>
      </c>
      <c r="C212" s="323">
        <v>1800000</v>
      </c>
      <c r="D212" s="224"/>
      <c r="E212" s="126"/>
      <c r="F212" s="126"/>
      <c r="G212" s="126"/>
      <c r="H212" s="126"/>
      <c r="I212" s="126"/>
      <c r="J212" s="126"/>
      <c r="K212" s="126"/>
      <c r="L212" s="126"/>
      <c r="M212" s="126"/>
      <c r="N212" s="126"/>
      <c r="O212" s="126"/>
      <c r="P212" s="126"/>
      <c r="Q212" s="126"/>
      <c r="R212" s="126"/>
      <c r="S212" s="126"/>
      <c r="T212" s="126"/>
      <c r="U212" s="126"/>
      <c r="V212" s="126"/>
      <c r="W212" s="126"/>
      <c r="X212" s="126"/>
      <c r="Y212" s="126"/>
      <c r="Z212" s="126"/>
      <c r="AA212" s="126"/>
      <c r="AB212" s="126"/>
      <c r="AC212" s="126"/>
    </row>
    <row r="213" spans="1:29" ht="36" customHeight="1">
      <c r="A213" s="334" t="s">
        <v>1460</v>
      </c>
      <c r="B213" s="248" t="s">
        <v>1497</v>
      </c>
      <c r="C213" s="323">
        <v>13500000</v>
      </c>
      <c r="D213" s="224"/>
      <c r="E213" s="126"/>
      <c r="F213" s="126"/>
      <c r="G213" s="126"/>
      <c r="H213" s="126"/>
      <c r="I213" s="126"/>
      <c r="J213" s="126"/>
      <c r="K213" s="126"/>
      <c r="L213" s="126"/>
      <c r="M213" s="126"/>
      <c r="N213" s="126"/>
      <c r="O213" s="126"/>
      <c r="P213" s="126"/>
      <c r="Q213" s="126"/>
      <c r="R213" s="126"/>
      <c r="S213" s="126"/>
      <c r="T213" s="126"/>
      <c r="U213" s="126"/>
      <c r="V213" s="126"/>
      <c r="W213" s="126"/>
      <c r="X213" s="126"/>
      <c r="Y213" s="126"/>
      <c r="Z213" s="126"/>
      <c r="AA213" s="126"/>
      <c r="AB213" s="126"/>
      <c r="AC213" s="126"/>
    </row>
    <row r="214" spans="1:29" ht="36" customHeight="1">
      <c r="A214" s="334" t="s">
        <v>1462</v>
      </c>
      <c r="B214" s="248" t="s">
        <v>1498</v>
      </c>
      <c r="C214" s="323">
        <v>6300000</v>
      </c>
      <c r="D214" s="224"/>
      <c r="E214" s="126"/>
      <c r="F214" s="126"/>
      <c r="G214" s="126"/>
      <c r="H214" s="126"/>
      <c r="I214" s="126"/>
      <c r="J214" s="126"/>
      <c r="K214" s="126"/>
      <c r="L214" s="126"/>
      <c r="M214" s="126"/>
      <c r="N214" s="126"/>
      <c r="O214" s="126"/>
      <c r="P214" s="126"/>
      <c r="Q214" s="126"/>
      <c r="R214" s="126"/>
      <c r="S214" s="126"/>
      <c r="T214" s="126"/>
      <c r="U214" s="126"/>
      <c r="V214" s="126"/>
      <c r="W214" s="126"/>
      <c r="X214" s="126"/>
      <c r="Y214" s="126"/>
      <c r="Z214" s="126"/>
      <c r="AA214" s="126"/>
      <c r="AB214" s="126"/>
      <c r="AC214" s="126"/>
    </row>
    <row r="215" spans="1:29" ht="36" customHeight="1">
      <c r="A215" s="334" t="s">
        <v>1464</v>
      </c>
      <c r="B215" s="248" t="s">
        <v>1499</v>
      </c>
      <c r="C215" s="323">
        <v>2700000</v>
      </c>
      <c r="D215" s="224"/>
      <c r="E215" s="126"/>
      <c r="F215" s="126"/>
      <c r="G215" s="126"/>
      <c r="H215" s="126"/>
      <c r="I215" s="126"/>
      <c r="J215" s="126"/>
      <c r="K215" s="126"/>
      <c r="L215" s="126"/>
      <c r="M215" s="126"/>
      <c r="N215" s="126"/>
      <c r="O215" s="126"/>
      <c r="P215" s="126"/>
      <c r="Q215" s="126"/>
      <c r="R215" s="126"/>
      <c r="S215" s="126"/>
      <c r="T215" s="126"/>
      <c r="U215" s="126"/>
      <c r="V215" s="126"/>
      <c r="W215" s="126"/>
      <c r="X215" s="126"/>
      <c r="Y215" s="126"/>
      <c r="Z215" s="126"/>
      <c r="AA215" s="126"/>
      <c r="AB215" s="126"/>
      <c r="AC215" s="126"/>
    </row>
    <row r="216" spans="1:29" ht="36" customHeight="1">
      <c r="A216" s="334" t="s">
        <v>1466</v>
      </c>
      <c r="B216" s="248" t="s">
        <v>1500</v>
      </c>
      <c r="C216" s="323">
        <v>5400000</v>
      </c>
      <c r="D216" s="224"/>
      <c r="E216" s="126"/>
      <c r="F216" s="126"/>
      <c r="G216" s="126"/>
      <c r="H216" s="126"/>
      <c r="I216" s="126"/>
      <c r="J216" s="126"/>
      <c r="K216" s="126"/>
      <c r="L216" s="126"/>
      <c r="M216" s="126"/>
      <c r="N216" s="126"/>
      <c r="O216" s="126"/>
      <c r="P216" s="126"/>
      <c r="Q216" s="126"/>
      <c r="R216" s="126"/>
      <c r="S216" s="126"/>
      <c r="T216" s="126"/>
      <c r="U216" s="126"/>
      <c r="V216" s="126"/>
      <c r="W216" s="126"/>
      <c r="X216" s="126"/>
      <c r="Y216" s="126"/>
      <c r="Z216" s="126"/>
      <c r="AA216" s="126"/>
      <c r="AB216" s="126"/>
      <c r="AC216" s="126"/>
    </row>
    <row r="217" spans="1:29" ht="36" customHeight="1">
      <c r="A217" s="334" t="s">
        <v>1468</v>
      </c>
      <c r="B217" s="248" t="s">
        <v>1501</v>
      </c>
      <c r="C217" s="323">
        <v>19800000</v>
      </c>
      <c r="D217" s="224"/>
      <c r="E217" s="126"/>
      <c r="F217" s="126"/>
      <c r="G217" s="126"/>
      <c r="H217" s="126"/>
      <c r="I217" s="126"/>
      <c r="J217" s="126"/>
      <c r="K217" s="126"/>
      <c r="L217" s="126"/>
      <c r="M217" s="126"/>
      <c r="N217" s="126"/>
      <c r="O217" s="126"/>
      <c r="P217" s="126"/>
      <c r="Q217" s="126"/>
      <c r="R217" s="126"/>
      <c r="S217" s="126"/>
      <c r="T217" s="126"/>
      <c r="U217" s="126"/>
      <c r="V217" s="126"/>
      <c r="W217" s="126"/>
      <c r="X217" s="126"/>
      <c r="Y217" s="126"/>
      <c r="Z217" s="126"/>
      <c r="AA217" s="126"/>
      <c r="AB217" s="126"/>
      <c r="AC217" s="126"/>
    </row>
    <row r="218" spans="1:29" ht="36" customHeight="1">
      <c r="A218" s="334" t="s">
        <v>1470</v>
      </c>
      <c r="B218" s="248" t="s">
        <v>1502</v>
      </c>
      <c r="C218" s="323">
        <v>5400000</v>
      </c>
      <c r="D218" s="224"/>
      <c r="E218" s="126"/>
      <c r="F218" s="126"/>
      <c r="G218" s="126"/>
      <c r="H218" s="126"/>
      <c r="I218" s="126"/>
      <c r="J218" s="126"/>
      <c r="K218" s="126"/>
      <c r="L218" s="126"/>
      <c r="M218" s="126"/>
      <c r="N218" s="126"/>
      <c r="O218" s="126"/>
      <c r="P218" s="126"/>
      <c r="Q218" s="126"/>
      <c r="R218" s="126"/>
      <c r="S218" s="126"/>
      <c r="T218" s="126"/>
      <c r="U218" s="126"/>
      <c r="V218" s="126"/>
      <c r="W218" s="126"/>
      <c r="X218" s="126"/>
      <c r="Y218" s="126"/>
      <c r="Z218" s="126"/>
      <c r="AA218" s="126"/>
      <c r="AB218" s="126"/>
      <c r="AC218" s="126"/>
    </row>
    <row r="219" spans="1:29" ht="36" customHeight="1">
      <c r="A219" s="334" t="s">
        <v>1472</v>
      </c>
      <c r="B219" s="248" t="s">
        <v>1503</v>
      </c>
      <c r="C219" s="323">
        <v>900000</v>
      </c>
      <c r="D219" s="224"/>
      <c r="E219" s="126"/>
      <c r="F219" s="126"/>
      <c r="G219" s="126"/>
      <c r="H219" s="126"/>
      <c r="I219" s="126"/>
      <c r="J219" s="126"/>
      <c r="K219" s="126"/>
      <c r="L219" s="126"/>
      <c r="M219" s="126"/>
      <c r="N219" s="126"/>
      <c r="O219" s="126"/>
      <c r="P219" s="126"/>
      <c r="Q219" s="126"/>
      <c r="R219" s="126"/>
      <c r="S219" s="126"/>
      <c r="T219" s="126"/>
      <c r="U219" s="126"/>
      <c r="V219" s="126"/>
      <c r="W219" s="126"/>
      <c r="X219" s="126"/>
      <c r="Y219" s="126"/>
      <c r="Z219" s="126"/>
      <c r="AA219" s="126"/>
      <c r="AB219" s="126"/>
      <c r="AC219" s="126"/>
    </row>
    <row r="220" spans="1:29" ht="36" customHeight="1">
      <c r="A220" s="334" t="s">
        <v>1474</v>
      </c>
      <c r="B220" s="248" t="s">
        <v>1504</v>
      </c>
      <c r="C220" s="323">
        <v>4500000</v>
      </c>
      <c r="D220" s="224"/>
      <c r="E220" s="126"/>
      <c r="F220" s="126"/>
      <c r="G220" s="126"/>
      <c r="H220" s="126"/>
      <c r="I220" s="126"/>
      <c r="J220" s="126"/>
      <c r="K220" s="126"/>
      <c r="L220" s="126"/>
      <c r="M220" s="126"/>
      <c r="N220" s="126"/>
      <c r="O220" s="126"/>
      <c r="P220" s="126"/>
      <c r="Q220" s="126"/>
      <c r="R220" s="126"/>
      <c r="S220" s="126"/>
      <c r="T220" s="126"/>
      <c r="U220" s="126"/>
      <c r="V220" s="126"/>
      <c r="W220" s="126"/>
      <c r="X220" s="126"/>
      <c r="Y220" s="126"/>
      <c r="Z220" s="126"/>
      <c r="AA220" s="126"/>
      <c r="AB220" s="126"/>
      <c r="AC220" s="126"/>
    </row>
    <row r="221" spans="1:29" ht="36" customHeight="1">
      <c r="A221" s="334" t="s">
        <v>1476</v>
      </c>
      <c r="B221" s="248" t="s">
        <v>1505</v>
      </c>
      <c r="C221" s="323">
        <v>5400000</v>
      </c>
      <c r="D221" s="224"/>
      <c r="E221" s="126"/>
      <c r="F221" s="126"/>
      <c r="G221" s="126"/>
      <c r="H221" s="126"/>
      <c r="I221" s="126"/>
      <c r="J221" s="126"/>
      <c r="K221" s="126"/>
      <c r="L221" s="126"/>
      <c r="M221" s="126"/>
      <c r="N221" s="126"/>
      <c r="O221" s="126"/>
      <c r="P221" s="126"/>
      <c r="Q221" s="126"/>
      <c r="R221" s="126"/>
      <c r="S221" s="126"/>
      <c r="T221" s="126"/>
      <c r="U221" s="126"/>
      <c r="V221" s="126"/>
      <c r="W221" s="126"/>
      <c r="X221" s="126"/>
      <c r="Y221" s="126"/>
      <c r="Z221" s="126"/>
      <c r="AA221" s="126"/>
      <c r="AB221" s="126"/>
      <c r="AC221" s="126"/>
    </row>
    <row r="222" spans="1:29" ht="36" customHeight="1">
      <c r="A222" s="334" t="s">
        <v>1478</v>
      </c>
      <c r="B222" s="248" t="s">
        <v>1506</v>
      </c>
      <c r="C222" s="323">
        <v>9000000</v>
      </c>
      <c r="D222" s="224"/>
      <c r="E222" s="126"/>
      <c r="F222" s="126"/>
      <c r="G222" s="126"/>
      <c r="H222" s="126"/>
      <c r="I222" s="126"/>
      <c r="J222" s="126"/>
      <c r="K222" s="126"/>
      <c r="L222" s="126"/>
      <c r="M222" s="126"/>
      <c r="N222" s="126"/>
      <c r="O222" s="126"/>
      <c r="P222" s="126"/>
      <c r="Q222" s="126"/>
      <c r="R222" s="126"/>
      <c r="S222" s="126"/>
      <c r="T222" s="126"/>
      <c r="U222" s="126"/>
      <c r="V222" s="126"/>
      <c r="W222" s="126"/>
      <c r="X222" s="126"/>
      <c r="Y222" s="126"/>
      <c r="Z222" s="126"/>
      <c r="AA222" s="126"/>
      <c r="AB222" s="126"/>
      <c r="AC222" s="126"/>
    </row>
    <row r="223" spans="1:29" ht="36" customHeight="1">
      <c r="A223" s="334" t="s">
        <v>1480</v>
      </c>
      <c r="B223" s="248" t="s">
        <v>1507</v>
      </c>
      <c r="C223" s="323">
        <v>3600000</v>
      </c>
      <c r="D223" s="224"/>
      <c r="E223" s="126"/>
      <c r="F223" s="126"/>
      <c r="G223" s="126"/>
      <c r="H223" s="126"/>
      <c r="I223" s="126"/>
      <c r="J223" s="126"/>
      <c r="K223" s="126"/>
      <c r="L223" s="126"/>
      <c r="M223" s="126"/>
      <c r="N223" s="126"/>
      <c r="O223" s="126"/>
      <c r="P223" s="126"/>
      <c r="Q223" s="126"/>
      <c r="R223" s="126"/>
      <c r="S223" s="126"/>
      <c r="T223" s="126"/>
      <c r="U223" s="126"/>
      <c r="V223" s="126"/>
      <c r="W223" s="126"/>
      <c r="X223" s="126"/>
      <c r="Y223" s="126"/>
      <c r="Z223" s="126"/>
      <c r="AA223" s="126"/>
      <c r="AB223" s="126"/>
      <c r="AC223" s="126"/>
    </row>
    <row r="224" spans="1:29" ht="36" customHeight="1">
      <c r="A224" s="334" t="s">
        <v>1482</v>
      </c>
      <c r="B224" s="248" t="s">
        <v>1508</v>
      </c>
      <c r="C224" s="323">
        <v>8100000</v>
      </c>
      <c r="D224" s="224"/>
      <c r="E224" s="126"/>
      <c r="F224" s="126"/>
      <c r="G224" s="126"/>
      <c r="H224" s="126"/>
      <c r="I224" s="126"/>
      <c r="J224" s="126"/>
      <c r="K224" s="126"/>
      <c r="L224" s="126"/>
      <c r="M224" s="126"/>
      <c r="N224" s="126"/>
      <c r="O224" s="126"/>
      <c r="P224" s="126"/>
      <c r="Q224" s="126"/>
      <c r="R224" s="126"/>
      <c r="S224" s="126"/>
      <c r="T224" s="126"/>
      <c r="U224" s="126"/>
      <c r="V224" s="126"/>
      <c r="W224" s="126"/>
      <c r="X224" s="126"/>
      <c r="Y224" s="126"/>
      <c r="Z224" s="126"/>
      <c r="AA224" s="126"/>
      <c r="AB224" s="126"/>
      <c r="AC224" s="126"/>
    </row>
    <row r="225" spans="1:29" ht="36" customHeight="1">
      <c r="A225" s="334" t="s">
        <v>1484</v>
      </c>
      <c r="B225" s="248" t="s">
        <v>1509</v>
      </c>
      <c r="C225" s="323">
        <v>3600000</v>
      </c>
      <c r="D225" s="224"/>
      <c r="E225" s="126"/>
      <c r="F225" s="126"/>
      <c r="G225" s="126"/>
      <c r="H225" s="126"/>
      <c r="I225" s="126"/>
      <c r="J225" s="126"/>
      <c r="K225" s="126"/>
      <c r="L225" s="126"/>
      <c r="M225" s="126"/>
      <c r="N225" s="126"/>
      <c r="O225" s="126"/>
      <c r="P225" s="126"/>
      <c r="Q225" s="126"/>
      <c r="R225" s="126"/>
      <c r="S225" s="126"/>
      <c r="T225" s="126"/>
      <c r="U225" s="126"/>
      <c r="V225" s="126"/>
      <c r="W225" s="126"/>
      <c r="X225" s="126"/>
      <c r="Y225" s="126"/>
      <c r="Z225" s="126"/>
      <c r="AA225" s="126"/>
      <c r="AB225" s="126"/>
      <c r="AC225" s="126"/>
    </row>
    <row r="226" spans="1:29" ht="36" customHeight="1">
      <c r="A226" s="334" t="s">
        <v>1486</v>
      </c>
      <c r="B226" s="248" t="s">
        <v>1510</v>
      </c>
      <c r="C226" s="323">
        <v>22500000</v>
      </c>
      <c r="D226" s="224"/>
      <c r="E226" s="126"/>
      <c r="F226" s="126"/>
      <c r="G226" s="126"/>
      <c r="H226" s="126"/>
      <c r="I226" s="126"/>
      <c r="J226" s="126"/>
      <c r="K226" s="126"/>
      <c r="L226" s="126"/>
      <c r="M226" s="126"/>
      <c r="N226" s="126"/>
      <c r="O226" s="126"/>
      <c r="P226" s="126"/>
      <c r="Q226" s="126"/>
      <c r="R226" s="126"/>
      <c r="S226" s="126"/>
      <c r="T226" s="126"/>
      <c r="U226" s="126"/>
      <c r="V226" s="126"/>
      <c r="W226" s="126"/>
      <c r="X226" s="126"/>
      <c r="Y226" s="126"/>
      <c r="Z226" s="126"/>
      <c r="AA226" s="126"/>
      <c r="AB226" s="126"/>
      <c r="AC226" s="126"/>
    </row>
    <row r="227" spans="1:29" ht="36" customHeight="1">
      <c r="A227" s="334" t="s">
        <v>1488</v>
      </c>
      <c r="B227" s="248" t="s">
        <v>1511</v>
      </c>
      <c r="C227" s="323">
        <v>9000000</v>
      </c>
      <c r="D227" s="224"/>
      <c r="E227" s="126"/>
      <c r="F227" s="126"/>
      <c r="G227" s="126"/>
      <c r="H227" s="126"/>
      <c r="I227" s="126"/>
      <c r="J227" s="126"/>
      <c r="K227" s="126"/>
      <c r="L227" s="126"/>
      <c r="M227" s="126"/>
      <c r="N227" s="126"/>
      <c r="O227" s="126"/>
      <c r="P227" s="126"/>
      <c r="Q227" s="126"/>
      <c r="R227" s="126"/>
      <c r="S227" s="126"/>
      <c r="T227" s="126"/>
      <c r="U227" s="126"/>
      <c r="V227" s="126"/>
      <c r="W227" s="126"/>
      <c r="X227" s="126"/>
      <c r="Y227" s="126"/>
      <c r="Z227" s="126"/>
      <c r="AA227" s="126"/>
      <c r="AB227" s="126"/>
      <c r="AC227" s="126"/>
    </row>
    <row r="228" spans="1:29" ht="36" customHeight="1">
      <c r="A228" s="334" t="s">
        <v>1512</v>
      </c>
      <c r="B228" s="248" t="s">
        <v>1513</v>
      </c>
      <c r="C228" s="323">
        <v>3600000</v>
      </c>
      <c r="D228" s="224"/>
      <c r="E228" s="126"/>
      <c r="F228" s="126"/>
      <c r="G228" s="126"/>
      <c r="H228" s="126"/>
      <c r="I228" s="126"/>
      <c r="J228" s="126"/>
      <c r="K228" s="126"/>
      <c r="L228" s="126"/>
      <c r="M228" s="126"/>
      <c r="N228" s="126"/>
      <c r="O228" s="126"/>
      <c r="P228" s="126"/>
      <c r="Q228" s="126"/>
      <c r="R228" s="126"/>
      <c r="S228" s="126"/>
      <c r="T228" s="126"/>
      <c r="U228" s="126"/>
      <c r="V228" s="126"/>
      <c r="W228" s="126"/>
      <c r="X228" s="126"/>
      <c r="Y228" s="126"/>
      <c r="Z228" s="126"/>
      <c r="AA228" s="126"/>
      <c r="AB228" s="126"/>
      <c r="AC228" s="126"/>
    </row>
    <row r="229" spans="1:29" ht="36" customHeight="1">
      <c r="A229" s="334" t="s">
        <v>1514</v>
      </c>
      <c r="B229" s="248" t="s">
        <v>1515</v>
      </c>
      <c r="C229" s="323">
        <v>7200000</v>
      </c>
      <c r="D229" s="224"/>
      <c r="E229" s="126"/>
      <c r="F229" s="126"/>
      <c r="G229" s="126"/>
      <c r="H229" s="126"/>
      <c r="I229" s="126"/>
      <c r="J229" s="126"/>
      <c r="K229" s="126"/>
      <c r="L229" s="126"/>
      <c r="M229" s="126"/>
      <c r="N229" s="126"/>
      <c r="O229" s="126"/>
      <c r="P229" s="126"/>
      <c r="Q229" s="126"/>
      <c r="R229" s="126"/>
      <c r="S229" s="126"/>
      <c r="T229" s="126"/>
      <c r="U229" s="126"/>
      <c r="V229" s="126"/>
      <c r="W229" s="126"/>
      <c r="X229" s="126"/>
      <c r="Y229" s="126"/>
      <c r="Z229" s="126"/>
      <c r="AA229" s="126"/>
      <c r="AB229" s="126"/>
      <c r="AC229" s="126"/>
    </row>
    <row r="230" spans="1:29" ht="36" customHeight="1">
      <c r="A230" s="334" t="s">
        <v>1516</v>
      </c>
      <c r="B230" s="248" t="s">
        <v>1517</v>
      </c>
      <c r="C230" s="323">
        <v>5400000</v>
      </c>
      <c r="D230" s="224"/>
      <c r="E230" s="126"/>
      <c r="F230" s="126"/>
      <c r="G230" s="126"/>
      <c r="H230" s="126"/>
      <c r="I230" s="126"/>
      <c r="J230" s="126"/>
      <c r="K230" s="126"/>
      <c r="L230" s="126"/>
      <c r="M230" s="126"/>
      <c r="N230" s="126"/>
      <c r="O230" s="126"/>
      <c r="P230" s="126"/>
      <c r="Q230" s="126"/>
      <c r="R230" s="126"/>
      <c r="S230" s="126"/>
      <c r="T230" s="126"/>
      <c r="U230" s="126"/>
      <c r="V230" s="126"/>
      <c r="W230" s="126"/>
      <c r="X230" s="126"/>
      <c r="Y230" s="126"/>
      <c r="Z230" s="126"/>
      <c r="AA230" s="126"/>
      <c r="AB230" s="126"/>
      <c r="AC230" s="126"/>
    </row>
    <row r="231" spans="1:29" ht="36" customHeight="1">
      <c r="A231" s="334" t="s">
        <v>1518</v>
      </c>
      <c r="B231" s="248" t="s">
        <v>1519</v>
      </c>
      <c r="C231" s="323">
        <v>11700000</v>
      </c>
      <c r="D231" s="224"/>
      <c r="E231" s="126"/>
      <c r="F231" s="126"/>
      <c r="G231" s="126"/>
      <c r="H231" s="126"/>
      <c r="I231" s="126"/>
      <c r="J231" s="126"/>
      <c r="K231" s="126"/>
      <c r="L231" s="126"/>
      <c r="M231" s="126"/>
      <c r="N231" s="126"/>
      <c r="O231" s="126"/>
      <c r="P231" s="126"/>
      <c r="Q231" s="126"/>
      <c r="R231" s="126"/>
      <c r="S231" s="126"/>
      <c r="T231" s="126"/>
      <c r="U231" s="126"/>
      <c r="V231" s="126"/>
      <c r="W231" s="126"/>
      <c r="X231" s="126"/>
      <c r="Y231" s="126"/>
      <c r="Z231" s="126"/>
      <c r="AA231" s="126"/>
      <c r="AB231" s="126"/>
      <c r="AC231" s="126"/>
    </row>
    <row r="232" spans="1:29" ht="36" customHeight="1">
      <c r="A232" s="334" t="s">
        <v>1454</v>
      </c>
      <c r="B232" s="248" t="s">
        <v>1520</v>
      </c>
      <c r="C232" s="335">
        <v>85662372</v>
      </c>
      <c r="D232" s="224"/>
      <c r="E232" s="126"/>
      <c r="F232" s="126"/>
      <c r="G232" s="126"/>
      <c r="H232" s="126"/>
      <c r="I232" s="126"/>
      <c r="J232" s="126"/>
      <c r="K232" s="126"/>
      <c r="L232" s="126"/>
      <c r="M232" s="126"/>
      <c r="N232" s="126"/>
      <c r="O232" s="126"/>
      <c r="P232" s="126"/>
      <c r="Q232" s="126"/>
      <c r="R232" s="126"/>
      <c r="S232" s="126"/>
      <c r="T232" s="126"/>
      <c r="U232" s="126"/>
      <c r="V232" s="126"/>
      <c r="W232" s="126"/>
      <c r="X232" s="126"/>
      <c r="Y232" s="126"/>
      <c r="Z232" s="126"/>
      <c r="AA232" s="126"/>
      <c r="AB232" s="126"/>
      <c r="AC232" s="126"/>
    </row>
    <row r="233" spans="1:29" ht="36" customHeight="1">
      <c r="A233" s="334" t="s">
        <v>1456</v>
      </c>
      <c r="B233" s="336" t="s">
        <v>1521</v>
      </c>
      <c r="C233" s="323">
        <v>18311040</v>
      </c>
      <c r="D233" s="224"/>
      <c r="E233" s="126"/>
      <c r="F233" s="126"/>
      <c r="G233" s="126"/>
      <c r="H233" s="126"/>
      <c r="I233" s="126"/>
      <c r="J233" s="126"/>
      <c r="K233" s="126"/>
      <c r="L233" s="126"/>
      <c r="M233" s="126"/>
      <c r="N233" s="126"/>
      <c r="O233" s="126"/>
      <c r="P233" s="126"/>
      <c r="Q233" s="126"/>
      <c r="R233" s="126"/>
      <c r="S233" s="126"/>
      <c r="T233" s="126"/>
      <c r="U233" s="126"/>
      <c r="V233" s="126"/>
      <c r="W233" s="126"/>
      <c r="X233" s="126"/>
      <c r="Y233" s="126"/>
      <c r="Z233" s="126"/>
      <c r="AA233" s="126"/>
      <c r="AB233" s="126"/>
      <c r="AC233" s="126"/>
    </row>
    <row r="234" spans="1:29" ht="36" customHeight="1">
      <c r="A234" s="334" t="s">
        <v>1458</v>
      </c>
      <c r="B234" s="316" t="s">
        <v>1522</v>
      </c>
      <c r="C234" s="324">
        <v>51300000</v>
      </c>
      <c r="D234" s="224"/>
      <c r="E234" s="126"/>
      <c r="F234" s="126"/>
      <c r="G234" s="126"/>
      <c r="H234" s="126"/>
      <c r="I234" s="126"/>
      <c r="J234" s="126"/>
      <c r="K234" s="126"/>
      <c r="L234" s="126"/>
      <c r="M234" s="126"/>
      <c r="N234" s="126"/>
      <c r="O234" s="126"/>
      <c r="P234" s="126"/>
      <c r="Q234" s="126"/>
      <c r="R234" s="126"/>
      <c r="S234" s="126"/>
      <c r="T234" s="126"/>
      <c r="U234" s="126"/>
      <c r="V234" s="126"/>
      <c r="W234" s="126"/>
      <c r="X234" s="126"/>
      <c r="Y234" s="126"/>
      <c r="Z234" s="126"/>
      <c r="AA234" s="126"/>
      <c r="AB234" s="126"/>
      <c r="AC234" s="126"/>
    </row>
    <row r="235" spans="1:29" ht="36" customHeight="1">
      <c r="A235" s="334" t="s">
        <v>1460</v>
      </c>
      <c r="B235" s="248" t="s">
        <v>1523</v>
      </c>
      <c r="C235" s="323">
        <v>19800000</v>
      </c>
      <c r="D235" s="224"/>
      <c r="E235" s="126"/>
      <c r="F235" s="126"/>
      <c r="G235" s="126"/>
      <c r="H235" s="126"/>
      <c r="I235" s="126"/>
      <c r="J235" s="126"/>
      <c r="K235" s="126"/>
      <c r="L235" s="126"/>
      <c r="M235" s="126"/>
      <c r="N235" s="126"/>
      <c r="O235" s="126"/>
      <c r="P235" s="126"/>
      <c r="Q235" s="126"/>
      <c r="R235" s="126"/>
      <c r="S235" s="126"/>
      <c r="T235" s="126"/>
      <c r="U235" s="126"/>
      <c r="V235" s="126"/>
      <c r="W235" s="126"/>
      <c r="X235" s="126"/>
      <c r="Y235" s="126"/>
      <c r="Z235" s="126"/>
      <c r="AA235" s="126"/>
      <c r="AB235" s="126"/>
      <c r="AC235" s="126"/>
    </row>
    <row r="236" spans="1:29" ht="36" customHeight="1">
      <c r="A236" s="334" t="s">
        <v>1462</v>
      </c>
      <c r="B236" s="248" t="s">
        <v>1524</v>
      </c>
      <c r="C236" s="323">
        <v>28800000</v>
      </c>
      <c r="D236" s="224"/>
      <c r="E236" s="126"/>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row>
    <row r="237" spans="1:29" ht="36" customHeight="1">
      <c r="A237" s="334" t="s">
        <v>1464</v>
      </c>
      <c r="B237" s="248" t="s">
        <v>1525</v>
      </c>
      <c r="C237" s="323">
        <v>2700000</v>
      </c>
      <c r="D237" s="224"/>
      <c r="E237" s="126"/>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row>
    <row r="238" spans="1:29" ht="36" customHeight="1">
      <c r="A238" s="334" t="s">
        <v>1460</v>
      </c>
      <c r="B238" s="316" t="s">
        <v>1526</v>
      </c>
      <c r="C238" s="324">
        <v>39600000</v>
      </c>
      <c r="D238" s="224"/>
      <c r="E238" s="126"/>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row>
    <row r="239" spans="1:29" ht="36" customHeight="1">
      <c r="A239" s="334" t="s">
        <v>1462</v>
      </c>
      <c r="B239" s="248" t="s">
        <v>1527</v>
      </c>
      <c r="C239" s="323">
        <v>6300000</v>
      </c>
      <c r="D239" s="224"/>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row>
    <row r="240" spans="1:29" ht="36" customHeight="1">
      <c r="A240" s="334" t="s">
        <v>1464</v>
      </c>
      <c r="B240" s="248" t="s">
        <v>1528</v>
      </c>
      <c r="C240" s="323">
        <v>33300000</v>
      </c>
      <c r="D240" s="224"/>
      <c r="E240" s="126"/>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row>
    <row r="241" spans="1:29" ht="36" customHeight="1">
      <c r="A241" s="334" t="s">
        <v>1462</v>
      </c>
      <c r="B241" s="248" t="s">
        <v>1529</v>
      </c>
      <c r="C241" s="323">
        <v>19926720</v>
      </c>
      <c r="D241" s="224"/>
      <c r="E241" s="126"/>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row>
    <row r="242" spans="1:29" ht="36" customHeight="1">
      <c r="A242" s="334" t="s">
        <v>1464</v>
      </c>
      <c r="B242" s="248" t="s">
        <v>1530</v>
      </c>
      <c r="C242" s="323">
        <v>23158080</v>
      </c>
      <c r="D242" s="224"/>
      <c r="E242" s="126"/>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row>
    <row r="243" spans="1:29" ht="36" customHeight="1">
      <c r="A243" s="334" t="s">
        <v>1466</v>
      </c>
      <c r="B243" s="336" t="s">
        <v>1531</v>
      </c>
      <c r="C243" s="323">
        <v>22619520</v>
      </c>
      <c r="D243" s="224"/>
      <c r="E243" s="126"/>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row>
    <row r="244" spans="1:29" ht="36" customHeight="1">
      <c r="A244" s="334" t="s">
        <v>1468</v>
      </c>
      <c r="B244" s="336" t="s">
        <v>1532</v>
      </c>
      <c r="C244" s="323">
        <v>11309760</v>
      </c>
      <c r="D244" s="224"/>
      <c r="E244" s="126"/>
      <c r="F244" s="126"/>
      <c r="G244" s="126"/>
      <c r="H244" s="126"/>
      <c r="I244" s="126"/>
      <c r="J244" s="126"/>
      <c r="K244" s="126"/>
      <c r="L244" s="126"/>
      <c r="M244" s="126"/>
      <c r="N244" s="126"/>
      <c r="O244" s="126"/>
      <c r="P244" s="126"/>
      <c r="Q244" s="126"/>
      <c r="R244" s="126"/>
      <c r="S244" s="126"/>
      <c r="T244" s="126"/>
      <c r="U244" s="126"/>
      <c r="V244" s="126"/>
      <c r="W244" s="126"/>
      <c r="X244" s="126"/>
      <c r="Y244" s="126"/>
      <c r="Z244" s="126"/>
      <c r="AA244" s="126"/>
      <c r="AB244" s="126"/>
      <c r="AC244" s="126"/>
    </row>
    <row r="245" spans="1:29" ht="36" customHeight="1">
      <c r="A245" s="334" t="s">
        <v>1470</v>
      </c>
      <c r="B245" s="336" t="s">
        <v>1533</v>
      </c>
      <c r="C245" s="323">
        <v>9155520</v>
      </c>
      <c r="D245" s="224"/>
      <c r="E245" s="126"/>
      <c r="F245" s="126"/>
      <c r="G245" s="126"/>
      <c r="H245" s="126"/>
      <c r="I245" s="126"/>
      <c r="J245" s="126"/>
      <c r="K245" s="126"/>
      <c r="L245" s="126"/>
      <c r="M245" s="126"/>
      <c r="N245" s="126"/>
      <c r="O245" s="126"/>
      <c r="P245" s="126"/>
      <c r="Q245" s="126"/>
      <c r="R245" s="126"/>
      <c r="S245" s="126"/>
      <c r="T245" s="126"/>
      <c r="U245" s="126"/>
      <c r="V245" s="126"/>
      <c r="W245" s="126"/>
      <c r="X245" s="126"/>
      <c r="Y245" s="126"/>
      <c r="Z245" s="126"/>
      <c r="AA245" s="126"/>
      <c r="AB245" s="126"/>
      <c r="AC245" s="126"/>
    </row>
    <row r="246" spans="1:29" ht="36" customHeight="1">
      <c r="A246" s="334" t="s">
        <v>1472</v>
      </c>
      <c r="B246" s="336" t="s">
        <v>1534</v>
      </c>
      <c r="C246" s="323">
        <v>8078400</v>
      </c>
      <c r="D246" s="224"/>
      <c r="E246" s="126"/>
      <c r="F246" s="126"/>
      <c r="G246" s="126"/>
      <c r="H246" s="126"/>
      <c r="I246" s="126"/>
      <c r="J246" s="126"/>
      <c r="K246" s="126"/>
      <c r="L246" s="126"/>
      <c r="M246" s="126"/>
      <c r="N246" s="126"/>
      <c r="O246" s="126"/>
      <c r="P246" s="126"/>
      <c r="Q246" s="126"/>
      <c r="R246" s="126"/>
      <c r="S246" s="126"/>
      <c r="T246" s="126"/>
      <c r="U246" s="126"/>
      <c r="V246" s="126"/>
      <c r="W246" s="126"/>
      <c r="X246" s="126"/>
      <c r="Y246" s="126"/>
      <c r="Z246" s="126"/>
      <c r="AA246" s="126"/>
      <c r="AB246" s="126"/>
      <c r="AC246" s="126"/>
    </row>
    <row r="247" spans="1:29" ht="36" customHeight="1">
      <c r="A247" s="334" t="s">
        <v>1474</v>
      </c>
      <c r="B247" s="336" t="s">
        <v>1535</v>
      </c>
      <c r="C247" s="323">
        <v>1</v>
      </c>
      <c r="D247" s="224"/>
      <c r="E247" s="126"/>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row>
    <row r="248" spans="1:29" ht="36" customHeight="1">
      <c r="A248" s="334" t="s">
        <v>1476</v>
      </c>
      <c r="B248" s="316" t="s">
        <v>1536</v>
      </c>
      <c r="C248" s="324">
        <v>889200000</v>
      </c>
      <c r="D248" s="224"/>
      <c r="E248" s="126"/>
      <c r="F248" s="126"/>
      <c r="G248" s="126"/>
      <c r="H248" s="126"/>
      <c r="I248" s="126"/>
      <c r="J248" s="126"/>
      <c r="K248" s="126"/>
      <c r="L248" s="126"/>
      <c r="M248" s="126"/>
      <c r="N248" s="126"/>
      <c r="O248" s="126"/>
      <c r="P248" s="126"/>
      <c r="Q248" s="126"/>
      <c r="R248" s="126"/>
      <c r="S248" s="126"/>
      <c r="T248" s="126"/>
      <c r="U248" s="126"/>
      <c r="V248" s="126"/>
      <c r="W248" s="126"/>
      <c r="X248" s="126"/>
      <c r="Y248" s="126"/>
      <c r="Z248" s="126"/>
      <c r="AA248" s="126"/>
      <c r="AB248" s="126"/>
      <c r="AC248" s="126"/>
    </row>
    <row r="249" spans="1:29" ht="36" customHeight="1">
      <c r="A249" s="334" t="s">
        <v>1537</v>
      </c>
      <c r="B249" s="248" t="s">
        <v>1538</v>
      </c>
      <c r="C249" s="323">
        <v>2700000</v>
      </c>
      <c r="D249" s="224"/>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row>
    <row r="250" spans="1:29" ht="36" customHeight="1">
      <c r="A250" s="334" t="s">
        <v>1539</v>
      </c>
      <c r="B250" s="248" t="s">
        <v>1540</v>
      </c>
      <c r="C250" s="323">
        <v>10800000</v>
      </c>
      <c r="D250" s="224"/>
      <c r="E250" s="126"/>
      <c r="F250" s="126"/>
      <c r="G250" s="126"/>
      <c r="H250" s="126"/>
      <c r="I250" s="126"/>
      <c r="J250" s="126"/>
      <c r="K250" s="126"/>
      <c r="L250" s="126"/>
      <c r="M250" s="126"/>
      <c r="N250" s="126"/>
      <c r="O250" s="126"/>
      <c r="P250" s="126"/>
      <c r="Q250" s="126"/>
      <c r="R250" s="126"/>
      <c r="S250" s="126"/>
      <c r="T250" s="126"/>
      <c r="U250" s="126"/>
      <c r="V250" s="126"/>
      <c r="W250" s="126"/>
      <c r="X250" s="126"/>
      <c r="Y250" s="126"/>
      <c r="Z250" s="126"/>
      <c r="AA250" s="126"/>
      <c r="AB250" s="126"/>
      <c r="AC250" s="126"/>
    </row>
    <row r="251" spans="1:29" ht="36" customHeight="1">
      <c r="A251" s="334" t="s">
        <v>1541</v>
      </c>
      <c r="B251" s="248" t="s">
        <v>1542</v>
      </c>
      <c r="C251" s="323">
        <v>2700000</v>
      </c>
      <c r="D251" s="224"/>
      <c r="E251" s="126"/>
      <c r="F251" s="126"/>
      <c r="G251" s="126"/>
      <c r="H251" s="126"/>
      <c r="I251" s="126"/>
      <c r="J251" s="126"/>
      <c r="K251" s="126"/>
      <c r="L251" s="126"/>
      <c r="M251" s="126"/>
      <c r="N251" s="126"/>
      <c r="O251" s="126"/>
      <c r="P251" s="126"/>
      <c r="Q251" s="126"/>
      <c r="R251" s="126"/>
      <c r="S251" s="126"/>
      <c r="T251" s="126"/>
      <c r="U251" s="126"/>
      <c r="V251" s="126"/>
      <c r="W251" s="126"/>
      <c r="X251" s="126"/>
      <c r="Y251" s="126"/>
      <c r="Z251" s="126"/>
      <c r="AA251" s="126"/>
      <c r="AB251" s="126"/>
      <c r="AC251" s="126"/>
    </row>
    <row r="252" spans="1:29" ht="36" customHeight="1">
      <c r="A252" s="334" t="s">
        <v>1543</v>
      </c>
      <c r="B252" s="248" t="s">
        <v>1544</v>
      </c>
      <c r="C252" s="323">
        <v>7200000</v>
      </c>
      <c r="D252" s="224"/>
      <c r="E252" s="126"/>
      <c r="F252" s="126"/>
      <c r="G252" s="126"/>
      <c r="H252" s="126"/>
      <c r="I252" s="126"/>
      <c r="J252" s="126"/>
      <c r="K252" s="126"/>
      <c r="L252" s="126"/>
      <c r="M252" s="126"/>
      <c r="N252" s="126"/>
      <c r="O252" s="126"/>
      <c r="P252" s="126"/>
      <c r="Q252" s="126"/>
      <c r="R252" s="126"/>
      <c r="S252" s="126"/>
      <c r="T252" s="126"/>
      <c r="U252" s="126"/>
      <c r="V252" s="126"/>
      <c r="W252" s="126"/>
      <c r="X252" s="126"/>
      <c r="Y252" s="126"/>
      <c r="Z252" s="126"/>
      <c r="AA252" s="126"/>
      <c r="AB252" s="126"/>
      <c r="AC252" s="126"/>
    </row>
    <row r="253" spans="1:29" ht="36" customHeight="1">
      <c r="A253" s="334" t="s">
        <v>1545</v>
      </c>
      <c r="B253" s="248" t="s">
        <v>1546</v>
      </c>
      <c r="C253" s="323">
        <v>4500000</v>
      </c>
      <c r="D253" s="224"/>
      <c r="E253" s="126"/>
      <c r="F253" s="126"/>
      <c r="G253" s="126"/>
      <c r="H253" s="126"/>
      <c r="I253" s="126"/>
      <c r="J253" s="126"/>
      <c r="K253" s="126"/>
      <c r="L253" s="126"/>
      <c r="M253" s="126"/>
      <c r="N253" s="126"/>
      <c r="O253" s="126"/>
      <c r="P253" s="126"/>
      <c r="Q253" s="126"/>
      <c r="R253" s="126"/>
      <c r="S253" s="126"/>
      <c r="T253" s="126"/>
      <c r="U253" s="126"/>
      <c r="V253" s="126"/>
      <c r="W253" s="126"/>
      <c r="X253" s="126"/>
      <c r="Y253" s="126"/>
      <c r="Z253" s="126"/>
      <c r="AA253" s="126"/>
      <c r="AB253" s="126"/>
      <c r="AC253" s="126"/>
    </row>
    <row r="254" spans="1:29" ht="36" customHeight="1">
      <c r="A254" s="334" t="s">
        <v>1547</v>
      </c>
      <c r="B254" s="248" t="s">
        <v>1548</v>
      </c>
      <c r="C254" s="323">
        <v>1800000</v>
      </c>
      <c r="D254" s="224"/>
      <c r="E254" s="126"/>
      <c r="F254" s="126"/>
      <c r="G254" s="126"/>
      <c r="H254" s="126"/>
      <c r="I254" s="126"/>
      <c r="J254" s="126"/>
      <c r="K254" s="126"/>
      <c r="L254" s="126"/>
      <c r="M254" s="126"/>
      <c r="N254" s="126"/>
      <c r="O254" s="126"/>
      <c r="P254" s="126"/>
      <c r="Q254" s="126"/>
      <c r="R254" s="126"/>
      <c r="S254" s="126"/>
      <c r="T254" s="126"/>
      <c r="U254" s="126"/>
      <c r="V254" s="126"/>
      <c r="W254" s="126"/>
      <c r="X254" s="126"/>
      <c r="Y254" s="126"/>
      <c r="Z254" s="126"/>
      <c r="AA254" s="126"/>
      <c r="AB254" s="126"/>
      <c r="AC254" s="126"/>
    </row>
    <row r="255" spans="1:29" ht="36" customHeight="1">
      <c r="A255" s="334" t="s">
        <v>1549</v>
      </c>
      <c r="B255" s="248" t="s">
        <v>1550</v>
      </c>
      <c r="C255" s="323">
        <v>900000</v>
      </c>
      <c r="D255" s="224"/>
      <c r="E255" s="126"/>
      <c r="F255" s="126"/>
      <c r="G255" s="126"/>
      <c r="H255" s="126"/>
      <c r="I255" s="126"/>
      <c r="J255" s="126"/>
      <c r="K255" s="126"/>
      <c r="L255" s="126"/>
      <c r="M255" s="126"/>
      <c r="N255" s="126"/>
      <c r="O255" s="126"/>
      <c r="P255" s="126"/>
      <c r="Q255" s="126"/>
      <c r="R255" s="126"/>
      <c r="S255" s="126"/>
      <c r="T255" s="126"/>
      <c r="U255" s="126"/>
      <c r="V255" s="126"/>
      <c r="W255" s="126"/>
      <c r="X255" s="126"/>
      <c r="Y255" s="126"/>
      <c r="Z255" s="126"/>
      <c r="AA255" s="126"/>
      <c r="AB255" s="126"/>
      <c r="AC255" s="126"/>
    </row>
    <row r="256" spans="1:29" ht="36" customHeight="1">
      <c r="A256" s="334" t="s">
        <v>1551</v>
      </c>
      <c r="B256" s="248" t="s">
        <v>1552</v>
      </c>
      <c r="C256" s="323">
        <v>900000</v>
      </c>
      <c r="D256" s="224"/>
      <c r="E256" s="126"/>
      <c r="F256" s="126"/>
      <c r="G256" s="126"/>
      <c r="H256" s="126"/>
      <c r="I256" s="126"/>
      <c r="J256" s="126"/>
      <c r="K256" s="126"/>
      <c r="L256" s="126"/>
      <c r="M256" s="126"/>
      <c r="N256" s="126"/>
      <c r="O256" s="126"/>
      <c r="P256" s="126"/>
      <c r="Q256" s="126"/>
      <c r="R256" s="126"/>
      <c r="S256" s="126"/>
      <c r="T256" s="126"/>
      <c r="U256" s="126"/>
      <c r="V256" s="126"/>
      <c r="W256" s="126"/>
      <c r="X256" s="126"/>
      <c r="Y256" s="126"/>
      <c r="Z256" s="126"/>
      <c r="AA256" s="126"/>
      <c r="AB256" s="126"/>
      <c r="AC256" s="126"/>
    </row>
    <row r="257" spans="1:29" ht="36" customHeight="1">
      <c r="A257" s="334" t="s">
        <v>1553</v>
      </c>
      <c r="B257" s="248" t="s">
        <v>1554</v>
      </c>
      <c r="C257" s="323">
        <v>13500000</v>
      </c>
      <c r="D257" s="224"/>
      <c r="E257" s="126"/>
      <c r="F257" s="126"/>
      <c r="G257" s="126"/>
      <c r="H257" s="126"/>
      <c r="I257" s="126"/>
      <c r="J257" s="126"/>
      <c r="K257" s="126"/>
      <c r="L257" s="126"/>
      <c r="M257" s="126"/>
      <c r="N257" s="126"/>
      <c r="O257" s="126"/>
      <c r="P257" s="126"/>
      <c r="Q257" s="126"/>
      <c r="R257" s="126"/>
      <c r="S257" s="126"/>
      <c r="T257" s="126"/>
      <c r="U257" s="126"/>
      <c r="V257" s="126"/>
      <c r="W257" s="126"/>
      <c r="X257" s="126"/>
      <c r="Y257" s="126"/>
      <c r="Z257" s="126"/>
      <c r="AA257" s="126"/>
      <c r="AB257" s="126"/>
      <c r="AC257" s="126"/>
    </row>
    <row r="258" spans="1:29" ht="36" customHeight="1">
      <c r="A258" s="334" t="s">
        <v>1555</v>
      </c>
      <c r="B258" s="248" t="s">
        <v>1556</v>
      </c>
      <c r="C258" s="323">
        <v>27900000</v>
      </c>
      <c r="D258" s="224"/>
      <c r="E258" s="126"/>
      <c r="F258" s="126"/>
      <c r="G258" s="126"/>
      <c r="H258" s="126"/>
      <c r="I258" s="126"/>
      <c r="J258" s="126"/>
      <c r="K258" s="126"/>
      <c r="L258" s="126"/>
      <c r="M258" s="126"/>
      <c r="N258" s="126"/>
      <c r="O258" s="126"/>
      <c r="P258" s="126"/>
      <c r="Q258" s="126"/>
      <c r="R258" s="126"/>
      <c r="S258" s="126"/>
      <c r="T258" s="126"/>
      <c r="U258" s="126"/>
      <c r="V258" s="126"/>
      <c r="W258" s="126"/>
      <c r="X258" s="126"/>
      <c r="Y258" s="126"/>
      <c r="Z258" s="126"/>
      <c r="AA258" s="126"/>
      <c r="AB258" s="126"/>
      <c r="AC258" s="126"/>
    </row>
    <row r="259" spans="1:29" ht="36" customHeight="1">
      <c r="A259" s="334" t="s">
        <v>1557</v>
      </c>
      <c r="B259" s="248" t="s">
        <v>1558</v>
      </c>
      <c r="C259" s="323">
        <v>1800000</v>
      </c>
      <c r="D259" s="224"/>
      <c r="E259" s="126"/>
      <c r="F259" s="126"/>
      <c r="G259" s="126"/>
      <c r="H259" s="126"/>
      <c r="I259" s="126"/>
      <c r="J259" s="126"/>
      <c r="K259" s="126"/>
      <c r="L259" s="126"/>
      <c r="M259" s="126"/>
      <c r="N259" s="126"/>
      <c r="O259" s="126"/>
      <c r="P259" s="126"/>
      <c r="Q259" s="126"/>
      <c r="R259" s="126"/>
      <c r="S259" s="126"/>
      <c r="T259" s="126"/>
      <c r="U259" s="126"/>
      <c r="V259" s="126"/>
      <c r="W259" s="126"/>
      <c r="X259" s="126"/>
      <c r="Y259" s="126"/>
      <c r="Z259" s="126"/>
      <c r="AA259" s="126"/>
      <c r="AB259" s="126"/>
      <c r="AC259" s="126"/>
    </row>
    <row r="260" spans="1:29" ht="36" customHeight="1">
      <c r="A260" s="334" t="s">
        <v>1559</v>
      </c>
      <c r="B260" s="248" t="s">
        <v>1560</v>
      </c>
      <c r="C260" s="323">
        <v>2700000</v>
      </c>
      <c r="D260" s="224"/>
      <c r="E260" s="126"/>
      <c r="F260" s="126"/>
      <c r="G260" s="126"/>
      <c r="H260" s="126"/>
      <c r="I260" s="126"/>
      <c r="J260" s="126"/>
      <c r="K260" s="126"/>
      <c r="L260" s="126"/>
      <c r="M260" s="126"/>
      <c r="N260" s="126"/>
      <c r="O260" s="126"/>
      <c r="P260" s="126"/>
      <c r="Q260" s="126"/>
      <c r="R260" s="126"/>
      <c r="S260" s="126"/>
      <c r="T260" s="126"/>
      <c r="U260" s="126"/>
      <c r="V260" s="126"/>
      <c r="W260" s="126"/>
      <c r="X260" s="126"/>
      <c r="Y260" s="126"/>
      <c r="Z260" s="126"/>
      <c r="AA260" s="126"/>
      <c r="AB260" s="126"/>
      <c r="AC260" s="126"/>
    </row>
    <row r="261" spans="1:29" ht="36" customHeight="1">
      <c r="A261" s="334" t="s">
        <v>1561</v>
      </c>
      <c r="B261" s="248" t="s">
        <v>1562</v>
      </c>
      <c r="C261" s="323">
        <v>2700000</v>
      </c>
      <c r="D261" s="224"/>
      <c r="E261" s="126"/>
      <c r="F261" s="126"/>
      <c r="G261" s="126"/>
      <c r="H261" s="126"/>
      <c r="I261" s="126"/>
      <c r="J261" s="126"/>
      <c r="K261" s="126"/>
      <c r="L261" s="126"/>
      <c r="M261" s="126"/>
      <c r="N261" s="126"/>
      <c r="O261" s="126"/>
      <c r="P261" s="126"/>
      <c r="Q261" s="126"/>
      <c r="R261" s="126"/>
      <c r="S261" s="126"/>
      <c r="T261" s="126"/>
      <c r="U261" s="126"/>
      <c r="V261" s="126"/>
      <c r="W261" s="126"/>
      <c r="X261" s="126"/>
      <c r="Y261" s="126"/>
      <c r="Z261" s="126"/>
      <c r="AA261" s="126"/>
      <c r="AB261" s="126"/>
      <c r="AC261" s="126"/>
    </row>
    <row r="262" spans="1:29" ht="36" customHeight="1">
      <c r="A262" s="334" t="s">
        <v>1563</v>
      </c>
      <c r="B262" s="248" t="s">
        <v>1564</v>
      </c>
      <c r="C262" s="323">
        <v>3600000</v>
      </c>
      <c r="D262" s="224"/>
      <c r="E262" s="126"/>
      <c r="F262" s="126"/>
      <c r="G262" s="126"/>
      <c r="H262" s="126"/>
      <c r="I262" s="126"/>
      <c r="J262" s="126"/>
      <c r="K262" s="126"/>
      <c r="L262" s="126"/>
      <c r="M262" s="126"/>
      <c r="N262" s="126"/>
      <c r="O262" s="126"/>
      <c r="P262" s="126"/>
      <c r="Q262" s="126"/>
      <c r="R262" s="126"/>
      <c r="S262" s="126"/>
      <c r="T262" s="126"/>
      <c r="U262" s="126"/>
      <c r="V262" s="126"/>
      <c r="W262" s="126"/>
      <c r="X262" s="126"/>
      <c r="Y262" s="126"/>
      <c r="Z262" s="126"/>
      <c r="AA262" s="126"/>
      <c r="AB262" s="126"/>
      <c r="AC262" s="126"/>
    </row>
    <row r="263" spans="1:29" ht="36" customHeight="1">
      <c r="A263" s="334" t="s">
        <v>1565</v>
      </c>
      <c r="B263" s="248" t="s">
        <v>1566</v>
      </c>
      <c r="C263" s="323">
        <v>40500000</v>
      </c>
      <c r="D263" s="224"/>
      <c r="E263" s="126"/>
      <c r="F263" s="126"/>
      <c r="G263" s="126"/>
      <c r="H263" s="126"/>
      <c r="I263" s="126"/>
      <c r="J263" s="126"/>
      <c r="K263" s="126"/>
      <c r="L263" s="126"/>
      <c r="M263" s="126"/>
      <c r="N263" s="126"/>
      <c r="O263" s="126"/>
      <c r="P263" s="126"/>
      <c r="Q263" s="126"/>
      <c r="R263" s="126"/>
      <c r="S263" s="126"/>
      <c r="T263" s="126"/>
      <c r="U263" s="126"/>
      <c r="V263" s="126"/>
      <c r="W263" s="126"/>
      <c r="X263" s="126"/>
      <c r="Y263" s="126"/>
      <c r="Z263" s="126"/>
      <c r="AA263" s="126"/>
      <c r="AB263" s="126"/>
      <c r="AC263" s="126"/>
    </row>
    <row r="264" spans="1:29" ht="36" customHeight="1">
      <c r="A264" s="334" t="s">
        <v>1567</v>
      </c>
      <c r="B264" s="248" t="s">
        <v>1568</v>
      </c>
      <c r="C264" s="323">
        <v>900000</v>
      </c>
      <c r="D264" s="224"/>
      <c r="E264" s="126"/>
      <c r="F264" s="126"/>
      <c r="G264" s="126"/>
      <c r="H264" s="126"/>
      <c r="I264" s="126"/>
      <c r="J264" s="126"/>
      <c r="K264" s="126"/>
      <c r="L264" s="126"/>
      <c r="M264" s="126"/>
      <c r="N264" s="126"/>
      <c r="O264" s="126"/>
      <c r="P264" s="126"/>
      <c r="Q264" s="126"/>
      <c r="R264" s="126"/>
      <c r="S264" s="126"/>
      <c r="T264" s="126"/>
      <c r="U264" s="126"/>
      <c r="V264" s="126"/>
      <c r="W264" s="126"/>
      <c r="X264" s="126"/>
      <c r="Y264" s="126"/>
      <c r="Z264" s="126"/>
      <c r="AA264" s="126"/>
      <c r="AB264" s="126"/>
      <c r="AC264" s="126"/>
    </row>
    <row r="265" spans="1:29" ht="36" customHeight="1">
      <c r="A265" s="334" t="s">
        <v>1569</v>
      </c>
      <c r="B265" s="248" t="s">
        <v>1570</v>
      </c>
      <c r="C265" s="323">
        <v>9900000</v>
      </c>
      <c r="D265" s="224"/>
      <c r="E265" s="126"/>
      <c r="F265" s="126"/>
      <c r="G265" s="126"/>
      <c r="H265" s="126"/>
      <c r="I265" s="126"/>
      <c r="J265" s="126"/>
      <c r="K265" s="126"/>
      <c r="L265" s="126"/>
      <c r="M265" s="126"/>
      <c r="N265" s="126"/>
      <c r="O265" s="126"/>
      <c r="P265" s="126"/>
      <c r="Q265" s="126"/>
      <c r="R265" s="126"/>
      <c r="S265" s="126"/>
      <c r="T265" s="126"/>
      <c r="U265" s="126"/>
      <c r="V265" s="126"/>
      <c r="W265" s="126"/>
      <c r="X265" s="126"/>
      <c r="Y265" s="126"/>
      <c r="Z265" s="126"/>
      <c r="AA265" s="126"/>
      <c r="AB265" s="126"/>
      <c r="AC265" s="126"/>
    </row>
    <row r="266" spans="1:29" ht="36" customHeight="1">
      <c r="A266" s="334" t="s">
        <v>1571</v>
      </c>
      <c r="B266" s="248" t="s">
        <v>1572</v>
      </c>
      <c r="C266" s="323">
        <v>9000000</v>
      </c>
      <c r="D266" s="224"/>
      <c r="E266" s="126"/>
      <c r="F266" s="126"/>
      <c r="G266" s="126"/>
      <c r="H266" s="126"/>
      <c r="I266" s="126"/>
      <c r="J266" s="126"/>
      <c r="K266" s="126"/>
      <c r="L266" s="126"/>
      <c r="M266" s="126"/>
      <c r="N266" s="126"/>
      <c r="O266" s="126"/>
      <c r="P266" s="126"/>
      <c r="Q266" s="126"/>
      <c r="R266" s="126"/>
      <c r="S266" s="126"/>
      <c r="T266" s="126"/>
      <c r="U266" s="126"/>
      <c r="V266" s="126"/>
      <c r="W266" s="126"/>
      <c r="X266" s="126"/>
      <c r="Y266" s="126"/>
      <c r="Z266" s="126"/>
      <c r="AA266" s="126"/>
      <c r="AB266" s="126"/>
      <c r="AC266" s="126"/>
    </row>
    <row r="267" spans="1:29" ht="36" customHeight="1">
      <c r="A267" s="334" t="s">
        <v>1573</v>
      </c>
      <c r="B267" s="248" t="s">
        <v>1574</v>
      </c>
      <c r="C267" s="323">
        <v>6300000</v>
      </c>
      <c r="D267" s="224"/>
      <c r="E267" s="126"/>
      <c r="F267" s="126"/>
      <c r="G267" s="126"/>
      <c r="H267" s="126"/>
      <c r="I267" s="126"/>
      <c r="J267" s="126"/>
      <c r="K267" s="126"/>
      <c r="L267" s="126"/>
      <c r="M267" s="126"/>
      <c r="N267" s="126"/>
      <c r="O267" s="126"/>
      <c r="P267" s="126"/>
      <c r="Q267" s="126"/>
      <c r="R267" s="126"/>
      <c r="S267" s="126"/>
      <c r="T267" s="126"/>
      <c r="U267" s="126"/>
      <c r="V267" s="126"/>
      <c r="W267" s="126"/>
      <c r="X267" s="126"/>
      <c r="Y267" s="126"/>
      <c r="Z267" s="126"/>
      <c r="AA267" s="126"/>
      <c r="AB267" s="126"/>
      <c r="AC267" s="126"/>
    </row>
    <row r="268" spans="1:29" ht="36" customHeight="1">
      <c r="A268" s="334" t="s">
        <v>1575</v>
      </c>
      <c r="B268" s="248" t="s">
        <v>1576</v>
      </c>
      <c r="C268" s="323">
        <v>1800000</v>
      </c>
      <c r="D268" s="224"/>
      <c r="E268" s="126"/>
      <c r="F268" s="126"/>
      <c r="G268" s="126"/>
      <c r="H268" s="126"/>
      <c r="I268" s="126"/>
      <c r="J268" s="126"/>
      <c r="K268" s="126"/>
      <c r="L268" s="126"/>
      <c r="M268" s="126"/>
      <c r="N268" s="126"/>
      <c r="O268" s="126"/>
      <c r="P268" s="126"/>
      <c r="Q268" s="126"/>
      <c r="R268" s="126"/>
      <c r="S268" s="126"/>
      <c r="T268" s="126"/>
      <c r="U268" s="126"/>
      <c r="V268" s="126"/>
      <c r="W268" s="126"/>
      <c r="X268" s="126"/>
      <c r="Y268" s="126"/>
      <c r="Z268" s="126"/>
      <c r="AA268" s="126"/>
      <c r="AB268" s="126"/>
      <c r="AC268" s="126"/>
    </row>
    <row r="269" spans="1:29" ht="36" customHeight="1">
      <c r="A269" s="334" t="s">
        <v>1577</v>
      </c>
      <c r="B269" s="248" t="s">
        <v>1578</v>
      </c>
      <c r="C269" s="323">
        <v>13500000</v>
      </c>
      <c r="D269" s="224"/>
      <c r="E269" s="126"/>
      <c r="F269" s="126"/>
      <c r="G269" s="126"/>
      <c r="H269" s="126"/>
      <c r="I269" s="126"/>
      <c r="J269" s="126"/>
      <c r="K269" s="126"/>
      <c r="L269" s="126"/>
      <c r="M269" s="126"/>
      <c r="N269" s="126"/>
      <c r="O269" s="126"/>
      <c r="P269" s="126"/>
      <c r="Q269" s="126"/>
      <c r="R269" s="126"/>
      <c r="S269" s="126"/>
      <c r="T269" s="126"/>
      <c r="U269" s="126"/>
      <c r="V269" s="126"/>
      <c r="W269" s="126"/>
      <c r="X269" s="126"/>
      <c r="Y269" s="126"/>
      <c r="Z269" s="126"/>
      <c r="AA269" s="126"/>
      <c r="AB269" s="126"/>
      <c r="AC269" s="126"/>
    </row>
    <row r="270" spans="1:29" ht="36" customHeight="1">
      <c r="A270" s="334" t="s">
        <v>1579</v>
      </c>
      <c r="B270" s="248" t="s">
        <v>1580</v>
      </c>
      <c r="C270" s="323">
        <v>35100000</v>
      </c>
      <c r="D270" s="224"/>
      <c r="E270" s="126"/>
      <c r="F270" s="126"/>
      <c r="G270" s="126"/>
      <c r="H270" s="126"/>
      <c r="I270" s="126"/>
      <c r="J270" s="126"/>
      <c r="K270" s="126"/>
      <c r="L270" s="126"/>
      <c r="M270" s="126"/>
      <c r="N270" s="126"/>
      <c r="O270" s="126"/>
      <c r="P270" s="126"/>
      <c r="Q270" s="126"/>
      <c r="R270" s="126"/>
      <c r="S270" s="126"/>
      <c r="T270" s="126"/>
      <c r="U270" s="126"/>
      <c r="V270" s="126"/>
      <c r="W270" s="126"/>
      <c r="X270" s="126"/>
      <c r="Y270" s="126"/>
      <c r="Z270" s="126"/>
      <c r="AA270" s="126"/>
      <c r="AB270" s="126"/>
      <c r="AC270" s="126"/>
    </row>
    <row r="271" spans="1:29" ht="36" customHeight="1">
      <c r="A271" s="334" t="s">
        <v>1581</v>
      </c>
      <c r="B271" s="248" t="s">
        <v>1582</v>
      </c>
      <c r="C271" s="323">
        <v>6300000</v>
      </c>
      <c r="D271" s="224"/>
      <c r="E271" s="126"/>
      <c r="F271" s="126"/>
      <c r="G271" s="126"/>
      <c r="H271" s="126"/>
      <c r="I271" s="126"/>
      <c r="J271" s="126"/>
      <c r="K271" s="126"/>
      <c r="L271" s="126"/>
      <c r="M271" s="126"/>
      <c r="N271" s="126"/>
      <c r="O271" s="126"/>
      <c r="P271" s="126"/>
      <c r="Q271" s="126"/>
      <c r="R271" s="126"/>
      <c r="S271" s="126"/>
      <c r="T271" s="126"/>
      <c r="U271" s="126"/>
      <c r="V271" s="126"/>
      <c r="W271" s="126"/>
      <c r="X271" s="126"/>
      <c r="Y271" s="126"/>
      <c r="Z271" s="126"/>
      <c r="AA271" s="126"/>
      <c r="AB271" s="126"/>
      <c r="AC271" s="126"/>
    </row>
    <row r="272" spans="1:29" ht="36" customHeight="1">
      <c r="A272" s="334" t="s">
        <v>1583</v>
      </c>
      <c r="B272" s="248" t="s">
        <v>1584</v>
      </c>
      <c r="C272" s="323">
        <v>9900000</v>
      </c>
      <c r="D272" s="224"/>
      <c r="E272" s="126"/>
      <c r="F272" s="126"/>
      <c r="G272" s="126"/>
      <c r="H272" s="126"/>
      <c r="I272" s="126"/>
      <c r="J272" s="126"/>
      <c r="K272" s="126"/>
      <c r="L272" s="126"/>
      <c r="M272" s="126"/>
      <c r="N272" s="126"/>
      <c r="O272" s="126"/>
      <c r="P272" s="126"/>
      <c r="Q272" s="126"/>
      <c r="R272" s="126"/>
      <c r="S272" s="126"/>
      <c r="T272" s="126"/>
      <c r="U272" s="126"/>
      <c r="V272" s="126"/>
      <c r="W272" s="126"/>
      <c r="X272" s="126"/>
      <c r="Y272" s="126"/>
      <c r="Z272" s="126"/>
      <c r="AA272" s="126"/>
      <c r="AB272" s="126"/>
      <c r="AC272" s="126"/>
    </row>
    <row r="273" spans="1:29" ht="36" customHeight="1">
      <c r="A273" s="334" t="s">
        <v>1585</v>
      </c>
      <c r="B273" s="248" t="s">
        <v>1586</v>
      </c>
      <c r="C273" s="323">
        <v>22500000</v>
      </c>
      <c r="D273" s="224"/>
      <c r="E273" s="126"/>
      <c r="F273" s="126"/>
      <c r="G273" s="126"/>
      <c r="H273" s="126"/>
      <c r="I273" s="126"/>
      <c r="J273" s="126"/>
      <c r="K273" s="126"/>
      <c r="L273" s="126"/>
      <c r="M273" s="126"/>
      <c r="N273" s="126"/>
      <c r="O273" s="126"/>
      <c r="P273" s="126"/>
      <c r="Q273" s="126"/>
      <c r="R273" s="126"/>
      <c r="S273" s="126"/>
      <c r="T273" s="126"/>
      <c r="U273" s="126"/>
      <c r="V273" s="126"/>
      <c r="W273" s="126"/>
      <c r="X273" s="126"/>
      <c r="Y273" s="126"/>
      <c r="Z273" s="126"/>
      <c r="AA273" s="126"/>
      <c r="AB273" s="126"/>
      <c r="AC273" s="126"/>
    </row>
    <row r="274" spans="1:29" ht="36" customHeight="1">
      <c r="A274" s="334" t="s">
        <v>1587</v>
      </c>
      <c r="B274" s="248" t="s">
        <v>1588</v>
      </c>
      <c r="C274" s="323">
        <v>17100000</v>
      </c>
      <c r="D274" s="224"/>
      <c r="E274" s="126"/>
      <c r="F274" s="126"/>
      <c r="G274" s="126"/>
      <c r="H274" s="126"/>
      <c r="I274" s="126"/>
      <c r="J274" s="126"/>
      <c r="K274" s="126"/>
      <c r="L274" s="126"/>
      <c r="M274" s="126"/>
      <c r="N274" s="126"/>
      <c r="O274" s="126"/>
      <c r="P274" s="126"/>
      <c r="Q274" s="126"/>
      <c r="R274" s="126"/>
      <c r="S274" s="126"/>
      <c r="T274" s="126"/>
      <c r="U274" s="126"/>
      <c r="V274" s="126"/>
      <c r="W274" s="126"/>
      <c r="X274" s="126"/>
      <c r="Y274" s="126"/>
      <c r="Z274" s="126"/>
      <c r="AA274" s="126"/>
      <c r="AB274" s="126"/>
      <c r="AC274" s="126"/>
    </row>
    <row r="275" spans="1:29" ht="36" customHeight="1">
      <c r="A275" s="334" t="s">
        <v>1589</v>
      </c>
      <c r="B275" s="248" t="s">
        <v>1590</v>
      </c>
      <c r="C275" s="323">
        <v>17100000</v>
      </c>
      <c r="D275" s="224"/>
      <c r="E275" s="126"/>
      <c r="F275" s="126"/>
      <c r="G275" s="126"/>
      <c r="H275" s="126"/>
      <c r="I275" s="126"/>
      <c r="J275" s="126"/>
      <c r="K275" s="126"/>
      <c r="L275" s="126"/>
      <c r="M275" s="126"/>
      <c r="N275" s="126"/>
      <c r="O275" s="126"/>
      <c r="P275" s="126"/>
      <c r="Q275" s="126"/>
      <c r="R275" s="126"/>
      <c r="S275" s="126"/>
      <c r="T275" s="126"/>
      <c r="U275" s="126"/>
      <c r="V275" s="126"/>
      <c r="W275" s="126"/>
      <c r="X275" s="126"/>
      <c r="Y275" s="126"/>
      <c r="Z275" s="126"/>
      <c r="AA275" s="126"/>
      <c r="AB275" s="126"/>
      <c r="AC275" s="126"/>
    </row>
    <row r="276" spans="1:29" ht="36" customHeight="1">
      <c r="A276" s="334" t="s">
        <v>1591</v>
      </c>
      <c r="B276" s="248" t="s">
        <v>1592</v>
      </c>
      <c r="C276" s="323">
        <v>16200000</v>
      </c>
      <c r="D276" s="224"/>
      <c r="E276" s="126"/>
      <c r="F276" s="126"/>
      <c r="G276" s="126"/>
      <c r="H276" s="126"/>
      <c r="I276" s="126"/>
      <c r="J276" s="126"/>
      <c r="K276" s="126"/>
      <c r="L276" s="126"/>
      <c r="M276" s="126"/>
      <c r="N276" s="126"/>
      <c r="O276" s="126"/>
      <c r="P276" s="126"/>
      <c r="Q276" s="126"/>
      <c r="R276" s="126"/>
      <c r="S276" s="126"/>
      <c r="T276" s="126"/>
      <c r="U276" s="126"/>
      <c r="V276" s="126"/>
      <c r="W276" s="126"/>
      <c r="X276" s="126"/>
      <c r="Y276" s="126"/>
      <c r="Z276" s="126"/>
      <c r="AA276" s="126"/>
      <c r="AB276" s="126"/>
      <c r="AC276" s="126"/>
    </row>
    <row r="277" spans="1:29" ht="36" customHeight="1">
      <c r="A277" s="334" t="s">
        <v>1593</v>
      </c>
      <c r="B277" s="248" t="s">
        <v>1594</v>
      </c>
      <c r="C277" s="323">
        <v>16200000</v>
      </c>
      <c r="D277" s="224"/>
      <c r="E277" s="126"/>
      <c r="F277" s="126"/>
      <c r="G277" s="126"/>
      <c r="H277" s="126"/>
      <c r="I277" s="126"/>
      <c r="J277" s="126"/>
      <c r="K277" s="126"/>
      <c r="L277" s="126"/>
      <c r="M277" s="126"/>
      <c r="N277" s="126"/>
      <c r="O277" s="126"/>
      <c r="P277" s="126"/>
      <c r="Q277" s="126"/>
      <c r="R277" s="126"/>
      <c r="S277" s="126"/>
      <c r="T277" s="126"/>
      <c r="U277" s="126"/>
      <c r="V277" s="126"/>
      <c r="W277" s="126"/>
      <c r="X277" s="126"/>
      <c r="Y277" s="126"/>
      <c r="Z277" s="126"/>
      <c r="AA277" s="126"/>
      <c r="AB277" s="126"/>
      <c r="AC277" s="126"/>
    </row>
    <row r="278" spans="1:29" ht="36" customHeight="1">
      <c r="A278" s="334" t="s">
        <v>1595</v>
      </c>
      <c r="B278" s="248" t="s">
        <v>1596</v>
      </c>
      <c r="C278" s="323">
        <v>2700000</v>
      </c>
      <c r="D278" s="224"/>
      <c r="E278" s="126"/>
      <c r="F278" s="126"/>
      <c r="G278" s="126"/>
      <c r="H278" s="126"/>
      <c r="I278" s="126"/>
      <c r="J278" s="126"/>
      <c r="K278" s="126"/>
      <c r="L278" s="126"/>
      <c r="M278" s="126"/>
      <c r="N278" s="126"/>
      <c r="O278" s="126"/>
      <c r="P278" s="126"/>
      <c r="Q278" s="126"/>
      <c r="R278" s="126"/>
      <c r="S278" s="126"/>
      <c r="T278" s="126"/>
      <c r="U278" s="126"/>
      <c r="V278" s="126"/>
      <c r="W278" s="126"/>
      <c r="X278" s="126"/>
      <c r="Y278" s="126"/>
      <c r="Z278" s="126"/>
      <c r="AA278" s="126"/>
      <c r="AB278" s="126"/>
      <c r="AC278" s="126"/>
    </row>
    <row r="279" spans="1:29" ht="36" customHeight="1">
      <c r="A279" s="334" t="s">
        <v>1597</v>
      </c>
      <c r="B279" s="248" t="s">
        <v>1598</v>
      </c>
      <c r="C279" s="323">
        <v>900000</v>
      </c>
      <c r="D279" s="224"/>
      <c r="E279" s="126"/>
      <c r="F279" s="126"/>
      <c r="G279" s="126"/>
      <c r="H279" s="126"/>
      <c r="I279" s="126"/>
      <c r="J279" s="126"/>
      <c r="K279" s="126"/>
      <c r="L279" s="126"/>
      <c r="M279" s="126"/>
      <c r="N279" s="126"/>
      <c r="O279" s="126"/>
      <c r="P279" s="126"/>
      <c r="Q279" s="126"/>
      <c r="R279" s="126"/>
      <c r="S279" s="126"/>
      <c r="T279" s="126"/>
      <c r="U279" s="126"/>
      <c r="V279" s="126"/>
      <c r="W279" s="126"/>
      <c r="X279" s="126"/>
      <c r="Y279" s="126"/>
      <c r="Z279" s="126"/>
      <c r="AA279" s="126"/>
      <c r="AB279" s="126"/>
      <c r="AC279" s="126"/>
    </row>
    <row r="280" spans="1:29" ht="36" customHeight="1">
      <c r="A280" s="334" t="s">
        <v>1599</v>
      </c>
      <c r="B280" s="248" t="s">
        <v>1600</v>
      </c>
      <c r="C280" s="323">
        <v>29700000</v>
      </c>
      <c r="D280" s="224"/>
      <c r="E280" s="126"/>
      <c r="F280" s="126"/>
      <c r="G280" s="126"/>
      <c r="H280" s="126"/>
      <c r="I280" s="126"/>
      <c r="J280" s="126"/>
      <c r="K280" s="126"/>
      <c r="L280" s="126"/>
      <c r="M280" s="126"/>
      <c r="N280" s="126"/>
      <c r="O280" s="126"/>
      <c r="P280" s="126"/>
      <c r="Q280" s="126"/>
      <c r="R280" s="126"/>
      <c r="S280" s="126"/>
      <c r="T280" s="126"/>
      <c r="U280" s="126"/>
      <c r="V280" s="126"/>
      <c r="W280" s="126"/>
      <c r="X280" s="126"/>
      <c r="Y280" s="126"/>
      <c r="Z280" s="126"/>
      <c r="AA280" s="126"/>
      <c r="AB280" s="126"/>
      <c r="AC280" s="126"/>
    </row>
    <row r="281" spans="1:29" ht="36" customHeight="1">
      <c r="A281" s="334" t="s">
        <v>1601</v>
      </c>
      <c r="B281" s="248" t="s">
        <v>1602</v>
      </c>
      <c r="C281" s="323">
        <v>12600000</v>
      </c>
      <c r="D281" s="224"/>
      <c r="E281" s="126"/>
      <c r="F281" s="126"/>
      <c r="G281" s="126"/>
      <c r="H281" s="126"/>
      <c r="I281" s="126"/>
      <c r="J281" s="126"/>
      <c r="K281" s="126"/>
      <c r="L281" s="126"/>
      <c r="M281" s="126"/>
      <c r="N281" s="126"/>
      <c r="O281" s="126"/>
      <c r="P281" s="126"/>
      <c r="Q281" s="126"/>
      <c r="R281" s="126"/>
      <c r="S281" s="126"/>
      <c r="T281" s="126"/>
      <c r="U281" s="126"/>
      <c r="V281" s="126"/>
      <c r="W281" s="126"/>
      <c r="X281" s="126"/>
      <c r="Y281" s="126"/>
      <c r="Z281" s="126"/>
      <c r="AA281" s="126"/>
      <c r="AB281" s="126"/>
      <c r="AC281" s="126"/>
    </row>
    <row r="282" spans="1:29" ht="36" customHeight="1">
      <c r="A282" s="334" t="s">
        <v>1603</v>
      </c>
      <c r="B282" s="248" t="s">
        <v>1604</v>
      </c>
      <c r="C282" s="323">
        <v>9000000</v>
      </c>
      <c r="D282" s="224"/>
      <c r="E282" s="126"/>
      <c r="F282" s="126"/>
      <c r="G282" s="126"/>
      <c r="H282" s="126"/>
      <c r="I282" s="126"/>
      <c r="J282" s="126"/>
      <c r="K282" s="126"/>
      <c r="L282" s="126"/>
      <c r="M282" s="126"/>
      <c r="N282" s="126"/>
      <c r="O282" s="126"/>
      <c r="P282" s="126"/>
      <c r="Q282" s="126"/>
      <c r="R282" s="126"/>
      <c r="S282" s="126"/>
      <c r="T282" s="126"/>
      <c r="U282" s="126"/>
      <c r="V282" s="126"/>
      <c r="W282" s="126"/>
      <c r="X282" s="126"/>
      <c r="Y282" s="126"/>
      <c r="Z282" s="126"/>
      <c r="AA282" s="126"/>
      <c r="AB282" s="126"/>
      <c r="AC282" s="126"/>
    </row>
    <row r="283" spans="1:29" ht="36" customHeight="1">
      <c r="A283" s="334" t="s">
        <v>1605</v>
      </c>
      <c r="B283" s="248" t="s">
        <v>1606</v>
      </c>
      <c r="C283" s="323">
        <v>4500000</v>
      </c>
      <c r="D283" s="224"/>
      <c r="E283" s="126"/>
      <c r="F283" s="126"/>
      <c r="G283" s="126"/>
      <c r="H283" s="126"/>
      <c r="I283" s="126"/>
      <c r="J283" s="126"/>
      <c r="K283" s="126"/>
      <c r="L283" s="126"/>
      <c r="M283" s="126"/>
      <c r="N283" s="126"/>
      <c r="O283" s="126"/>
      <c r="P283" s="126"/>
      <c r="Q283" s="126"/>
      <c r="R283" s="126"/>
      <c r="S283" s="126"/>
      <c r="T283" s="126"/>
      <c r="U283" s="126"/>
      <c r="V283" s="126"/>
      <c r="W283" s="126"/>
      <c r="X283" s="126"/>
      <c r="Y283" s="126"/>
      <c r="Z283" s="126"/>
      <c r="AA283" s="126"/>
      <c r="AB283" s="126"/>
      <c r="AC283" s="126"/>
    </row>
    <row r="284" spans="1:29" ht="36" customHeight="1">
      <c r="A284" s="334" t="s">
        <v>1607</v>
      </c>
      <c r="B284" s="248" t="s">
        <v>1608</v>
      </c>
      <c r="C284" s="323">
        <v>13500000</v>
      </c>
      <c r="D284" s="224"/>
      <c r="E284" s="126"/>
      <c r="F284" s="126"/>
      <c r="G284" s="126"/>
      <c r="H284" s="126"/>
      <c r="I284" s="126"/>
      <c r="J284" s="126"/>
      <c r="K284" s="126"/>
      <c r="L284" s="126"/>
      <c r="M284" s="126"/>
      <c r="N284" s="126"/>
      <c r="O284" s="126"/>
      <c r="P284" s="126"/>
      <c r="Q284" s="126"/>
      <c r="R284" s="126"/>
      <c r="S284" s="126"/>
      <c r="T284" s="126"/>
      <c r="U284" s="126"/>
      <c r="V284" s="126"/>
      <c r="W284" s="126"/>
      <c r="X284" s="126"/>
      <c r="Y284" s="126"/>
      <c r="Z284" s="126"/>
      <c r="AA284" s="126"/>
      <c r="AB284" s="126"/>
      <c r="AC284" s="126"/>
    </row>
    <row r="285" spans="1:29" ht="36" customHeight="1">
      <c r="A285" s="334" t="s">
        <v>1609</v>
      </c>
      <c r="B285" s="248" t="s">
        <v>1610</v>
      </c>
      <c r="C285" s="323">
        <v>52200000</v>
      </c>
      <c r="D285" s="224"/>
      <c r="E285" s="126"/>
      <c r="F285" s="126"/>
      <c r="G285" s="126"/>
      <c r="H285" s="126"/>
      <c r="I285" s="126"/>
      <c r="J285" s="126"/>
      <c r="K285" s="126"/>
      <c r="L285" s="126"/>
      <c r="M285" s="126"/>
      <c r="N285" s="126"/>
      <c r="O285" s="126"/>
      <c r="P285" s="126"/>
      <c r="Q285" s="126"/>
      <c r="R285" s="126"/>
      <c r="S285" s="126"/>
      <c r="T285" s="126"/>
      <c r="U285" s="126"/>
      <c r="V285" s="126"/>
      <c r="W285" s="126"/>
      <c r="X285" s="126"/>
      <c r="Y285" s="126"/>
      <c r="Z285" s="126"/>
      <c r="AA285" s="126"/>
      <c r="AB285" s="126"/>
      <c r="AC285" s="126"/>
    </row>
    <row r="286" spans="1:29" ht="36" customHeight="1">
      <c r="A286" s="334" t="s">
        <v>1611</v>
      </c>
      <c r="B286" s="248" t="s">
        <v>1612</v>
      </c>
      <c r="C286" s="323">
        <v>20700000</v>
      </c>
      <c r="D286" s="224"/>
      <c r="E286" s="126"/>
      <c r="F286" s="126"/>
      <c r="G286" s="126"/>
      <c r="H286" s="126"/>
      <c r="I286" s="126"/>
      <c r="J286" s="126"/>
      <c r="K286" s="126"/>
      <c r="L286" s="126"/>
      <c r="M286" s="126"/>
      <c r="N286" s="126"/>
      <c r="O286" s="126"/>
      <c r="P286" s="126"/>
      <c r="Q286" s="126"/>
      <c r="R286" s="126"/>
      <c r="S286" s="126"/>
      <c r="T286" s="126"/>
      <c r="U286" s="126"/>
      <c r="V286" s="126"/>
      <c r="W286" s="126"/>
      <c r="X286" s="126"/>
      <c r="Y286" s="126"/>
      <c r="Z286" s="126"/>
      <c r="AA286" s="126"/>
      <c r="AB286" s="126"/>
      <c r="AC286" s="126"/>
    </row>
    <row r="287" spans="1:29" ht="36" customHeight="1">
      <c r="A287" s="334" t="s">
        <v>1613</v>
      </c>
      <c r="B287" s="248" t="s">
        <v>1614</v>
      </c>
      <c r="C287" s="323">
        <v>29700000</v>
      </c>
      <c r="D287" s="224"/>
      <c r="E287" s="126"/>
      <c r="F287" s="126"/>
      <c r="G287" s="126"/>
      <c r="H287" s="126"/>
      <c r="I287" s="126"/>
      <c r="J287" s="126"/>
      <c r="K287" s="126"/>
      <c r="L287" s="126"/>
      <c r="M287" s="126"/>
      <c r="N287" s="126"/>
      <c r="O287" s="126"/>
      <c r="P287" s="126"/>
      <c r="Q287" s="126"/>
      <c r="R287" s="126"/>
      <c r="S287" s="126"/>
      <c r="T287" s="126"/>
      <c r="U287" s="126"/>
      <c r="V287" s="126"/>
      <c r="W287" s="126"/>
      <c r="X287" s="126"/>
      <c r="Y287" s="126"/>
      <c r="Z287" s="126"/>
      <c r="AA287" s="126"/>
      <c r="AB287" s="126"/>
      <c r="AC287" s="126"/>
    </row>
    <row r="288" spans="1:29" ht="36" customHeight="1">
      <c r="A288" s="334" t="s">
        <v>1615</v>
      </c>
      <c r="B288" s="248" t="s">
        <v>1616</v>
      </c>
      <c r="C288" s="323">
        <v>30600000</v>
      </c>
      <c r="D288" s="224"/>
      <c r="E288" s="126"/>
      <c r="F288" s="126"/>
      <c r="G288" s="126"/>
      <c r="H288" s="126"/>
      <c r="I288" s="126"/>
      <c r="J288" s="126"/>
      <c r="K288" s="126"/>
      <c r="L288" s="126"/>
      <c r="M288" s="126"/>
      <c r="N288" s="126"/>
      <c r="O288" s="126"/>
      <c r="P288" s="126"/>
      <c r="Q288" s="126"/>
      <c r="R288" s="126"/>
      <c r="S288" s="126"/>
      <c r="T288" s="126"/>
      <c r="U288" s="126"/>
      <c r="V288" s="126"/>
      <c r="W288" s="126"/>
      <c r="X288" s="126"/>
      <c r="Y288" s="126"/>
      <c r="Z288" s="126"/>
      <c r="AA288" s="126"/>
      <c r="AB288" s="126"/>
      <c r="AC288" s="126"/>
    </row>
    <row r="289" spans="1:29" ht="36" customHeight="1">
      <c r="A289" s="334" t="s">
        <v>1617</v>
      </c>
      <c r="B289" s="248" t="s">
        <v>1618</v>
      </c>
      <c r="C289" s="323">
        <v>12600000</v>
      </c>
      <c r="D289" s="224"/>
      <c r="E289" s="126"/>
      <c r="F289" s="126"/>
      <c r="G289" s="126"/>
      <c r="H289" s="126"/>
      <c r="I289" s="126"/>
      <c r="J289" s="126"/>
      <c r="K289" s="126"/>
      <c r="L289" s="126"/>
      <c r="M289" s="126"/>
      <c r="N289" s="126"/>
      <c r="O289" s="126"/>
      <c r="P289" s="126"/>
      <c r="Q289" s="126"/>
      <c r="R289" s="126"/>
      <c r="S289" s="126"/>
      <c r="T289" s="126"/>
      <c r="U289" s="126"/>
      <c r="V289" s="126"/>
      <c r="W289" s="126"/>
      <c r="X289" s="126"/>
      <c r="Y289" s="126"/>
      <c r="Z289" s="126"/>
      <c r="AA289" s="126"/>
      <c r="AB289" s="126"/>
      <c r="AC289" s="126"/>
    </row>
    <row r="290" spans="1:29" ht="36" customHeight="1">
      <c r="A290" s="334" t="s">
        <v>1619</v>
      </c>
      <c r="B290" s="248" t="s">
        <v>1620</v>
      </c>
      <c r="C290" s="323">
        <v>16200000</v>
      </c>
      <c r="D290" s="224"/>
      <c r="E290" s="126"/>
      <c r="F290" s="126"/>
      <c r="G290" s="126"/>
      <c r="H290" s="126"/>
      <c r="I290" s="126"/>
      <c r="J290" s="126"/>
      <c r="K290" s="126"/>
      <c r="L290" s="126"/>
      <c r="M290" s="126"/>
      <c r="N290" s="126"/>
      <c r="O290" s="126"/>
      <c r="P290" s="126"/>
      <c r="Q290" s="126"/>
      <c r="R290" s="126"/>
      <c r="S290" s="126"/>
      <c r="T290" s="126"/>
      <c r="U290" s="126"/>
      <c r="V290" s="126"/>
      <c r="W290" s="126"/>
      <c r="X290" s="126"/>
      <c r="Y290" s="126"/>
      <c r="Z290" s="126"/>
      <c r="AA290" s="126"/>
      <c r="AB290" s="126"/>
      <c r="AC290" s="126"/>
    </row>
    <row r="291" spans="1:29" ht="36" customHeight="1">
      <c r="A291" s="334" t="s">
        <v>1621</v>
      </c>
      <c r="B291" s="248" t="s">
        <v>1622</v>
      </c>
      <c r="C291" s="323">
        <v>900000</v>
      </c>
      <c r="D291" s="224"/>
      <c r="E291" s="126"/>
      <c r="F291" s="126"/>
      <c r="G291" s="126"/>
      <c r="H291" s="126"/>
      <c r="I291" s="126"/>
      <c r="J291" s="126"/>
      <c r="K291" s="126"/>
      <c r="L291" s="126"/>
      <c r="M291" s="126"/>
      <c r="N291" s="126"/>
      <c r="O291" s="126"/>
      <c r="P291" s="126"/>
      <c r="Q291" s="126"/>
      <c r="R291" s="126"/>
      <c r="S291" s="126"/>
      <c r="T291" s="126"/>
      <c r="U291" s="126"/>
      <c r="V291" s="126"/>
      <c r="W291" s="126"/>
      <c r="X291" s="126"/>
      <c r="Y291" s="126"/>
      <c r="Z291" s="126"/>
      <c r="AA291" s="126"/>
      <c r="AB291" s="126"/>
      <c r="AC291" s="126"/>
    </row>
    <row r="292" spans="1:29" ht="36" customHeight="1">
      <c r="A292" s="334" t="s">
        <v>1623</v>
      </c>
      <c r="B292" s="248" t="s">
        <v>1624</v>
      </c>
      <c r="C292" s="323">
        <v>29700000</v>
      </c>
      <c r="D292" s="224"/>
      <c r="E292" s="126"/>
      <c r="F292" s="126"/>
      <c r="G292" s="126"/>
      <c r="H292" s="126"/>
      <c r="I292" s="126"/>
      <c r="J292" s="126"/>
      <c r="K292" s="126"/>
      <c r="L292" s="126"/>
      <c r="M292" s="126"/>
      <c r="N292" s="126"/>
      <c r="O292" s="126"/>
      <c r="P292" s="126"/>
      <c r="Q292" s="126"/>
      <c r="R292" s="126"/>
      <c r="S292" s="126"/>
      <c r="T292" s="126"/>
      <c r="U292" s="126"/>
      <c r="V292" s="126"/>
      <c r="W292" s="126"/>
      <c r="X292" s="126"/>
      <c r="Y292" s="126"/>
      <c r="Z292" s="126"/>
      <c r="AA292" s="126"/>
      <c r="AB292" s="126"/>
      <c r="AC292" s="126"/>
    </row>
    <row r="293" spans="1:29" ht="36" customHeight="1">
      <c r="A293" s="334" t="s">
        <v>1625</v>
      </c>
      <c r="B293" s="248" t="s">
        <v>1626</v>
      </c>
      <c r="C293" s="323">
        <v>9900000</v>
      </c>
      <c r="D293" s="224"/>
      <c r="E293" s="126"/>
      <c r="F293" s="126"/>
      <c r="G293" s="126"/>
      <c r="H293" s="126"/>
      <c r="I293" s="126"/>
      <c r="J293" s="126"/>
      <c r="K293" s="126"/>
      <c r="L293" s="126"/>
      <c r="M293" s="126"/>
      <c r="N293" s="126"/>
      <c r="O293" s="126"/>
      <c r="P293" s="126"/>
      <c r="Q293" s="126"/>
      <c r="R293" s="126"/>
      <c r="S293" s="126"/>
      <c r="T293" s="126"/>
      <c r="U293" s="126"/>
      <c r="V293" s="126"/>
      <c r="W293" s="126"/>
      <c r="X293" s="126"/>
      <c r="Y293" s="126"/>
      <c r="Z293" s="126"/>
      <c r="AA293" s="126"/>
      <c r="AB293" s="126"/>
      <c r="AC293" s="126"/>
    </row>
    <row r="294" spans="1:29" ht="36" customHeight="1">
      <c r="A294" s="334" t="s">
        <v>1627</v>
      </c>
      <c r="B294" s="248" t="s">
        <v>1628</v>
      </c>
      <c r="C294" s="323">
        <v>2700000</v>
      </c>
      <c r="D294" s="224"/>
      <c r="E294" s="126"/>
      <c r="F294" s="126"/>
      <c r="G294" s="126"/>
      <c r="H294" s="126"/>
      <c r="I294" s="126"/>
      <c r="J294" s="126"/>
      <c r="K294" s="126"/>
      <c r="L294" s="126"/>
      <c r="M294" s="126"/>
      <c r="N294" s="126"/>
      <c r="O294" s="126"/>
      <c r="P294" s="126"/>
      <c r="Q294" s="126"/>
      <c r="R294" s="126"/>
      <c r="S294" s="126"/>
      <c r="T294" s="126"/>
      <c r="U294" s="126"/>
      <c r="V294" s="126"/>
      <c r="W294" s="126"/>
      <c r="X294" s="126"/>
      <c r="Y294" s="126"/>
      <c r="Z294" s="126"/>
      <c r="AA294" s="126"/>
      <c r="AB294" s="126"/>
      <c r="AC294" s="126"/>
    </row>
    <row r="295" spans="1:29" ht="36" customHeight="1">
      <c r="A295" s="334" t="s">
        <v>1629</v>
      </c>
      <c r="B295" s="248" t="s">
        <v>1630</v>
      </c>
      <c r="C295" s="323">
        <v>23400000</v>
      </c>
      <c r="D295" s="224"/>
      <c r="E295" s="126"/>
      <c r="F295" s="126"/>
      <c r="G295" s="126"/>
      <c r="H295" s="126"/>
      <c r="I295" s="126"/>
      <c r="J295" s="126"/>
      <c r="K295" s="126"/>
      <c r="L295" s="126"/>
      <c r="M295" s="126"/>
      <c r="N295" s="126"/>
      <c r="O295" s="126"/>
      <c r="P295" s="126"/>
      <c r="Q295" s="126"/>
      <c r="R295" s="126"/>
      <c r="S295" s="126"/>
      <c r="T295" s="126"/>
      <c r="U295" s="126"/>
      <c r="V295" s="126"/>
      <c r="W295" s="126"/>
      <c r="X295" s="126"/>
      <c r="Y295" s="126"/>
      <c r="Z295" s="126"/>
      <c r="AA295" s="126"/>
      <c r="AB295" s="126"/>
      <c r="AC295" s="126"/>
    </row>
    <row r="296" spans="1:29" ht="36" customHeight="1">
      <c r="A296" s="334" t="s">
        <v>1631</v>
      </c>
      <c r="B296" s="248" t="s">
        <v>1632</v>
      </c>
      <c r="C296" s="323">
        <v>27000000</v>
      </c>
      <c r="D296" s="224"/>
      <c r="E296" s="126"/>
      <c r="F296" s="126"/>
      <c r="G296" s="126"/>
      <c r="H296" s="126"/>
      <c r="I296" s="126"/>
      <c r="J296" s="126"/>
      <c r="K296" s="126"/>
      <c r="L296" s="126"/>
      <c r="M296" s="126"/>
      <c r="N296" s="126"/>
      <c r="O296" s="126"/>
      <c r="P296" s="126"/>
      <c r="Q296" s="126"/>
      <c r="R296" s="126"/>
      <c r="S296" s="126"/>
      <c r="T296" s="126"/>
      <c r="U296" s="126"/>
      <c r="V296" s="126"/>
      <c r="W296" s="126"/>
      <c r="X296" s="126"/>
      <c r="Y296" s="126"/>
      <c r="Z296" s="126"/>
      <c r="AA296" s="126"/>
      <c r="AB296" s="126"/>
      <c r="AC296" s="126"/>
    </row>
    <row r="297" spans="1:29" ht="36" customHeight="1">
      <c r="A297" s="334" t="s">
        <v>1633</v>
      </c>
      <c r="B297" s="248" t="s">
        <v>1634</v>
      </c>
      <c r="C297" s="323">
        <v>3600000</v>
      </c>
      <c r="D297" s="224"/>
      <c r="E297" s="126"/>
      <c r="F297" s="126"/>
      <c r="G297" s="126"/>
      <c r="H297" s="126"/>
      <c r="I297" s="126"/>
      <c r="J297" s="126"/>
      <c r="K297" s="126"/>
      <c r="L297" s="126"/>
      <c r="M297" s="126"/>
      <c r="N297" s="126"/>
      <c r="O297" s="126"/>
      <c r="P297" s="126"/>
      <c r="Q297" s="126"/>
      <c r="R297" s="126"/>
      <c r="S297" s="126"/>
      <c r="T297" s="126"/>
      <c r="U297" s="126"/>
      <c r="V297" s="126"/>
      <c r="W297" s="126"/>
      <c r="X297" s="126"/>
      <c r="Y297" s="126"/>
      <c r="Z297" s="126"/>
      <c r="AA297" s="126"/>
      <c r="AB297" s="126"/>
      <c r="AC297" s="126"/>
    </row>
    <row r="298" spans="1:29" ht="36" customHeight="1">
      <c r="A298" s="334" t="s">
        <v>1635</v>
      </c>
      <c r="B298" s="248" t="s">
        <v>1636</v>
      </c>
      <c r="C298" s="323">
        <v>1800000</v>
      </c>
      <c r="D298" s="224"/>
      <c r="E298" s="126"/>
      <c r="F298" s="126"/>
      <c r="G298" s="126"/>
      <c r="H298" s="126"/>
      <c r="I298" s="126"/>
      <c r="J298" s="126"/>
      <c r="K298" s="126"/>
      <c r="L298" s="126"/>
      <c r="M298" s="126"/>
      <c r="N298" s="126"/>
      <c r="O298" s="126"/>
      <c r="P298" s="126"/>
      <c r="Q298" s="126"/>
      <c r="R298" s="126"/>
      <c r="S298" s="126"/>
      <c r="T298" s="126"/>
      <c r="U298" s="126"/>
      <c r="V298" s="126"/>
      <c r="W298" s="126"/>
      <c r="X298" s="126"/>
      <c r="Y298" s="126"/>
      <c r="Z298" s="126"/>
      <c r="AA298" s="126"/>
      <c r="AB298" s="126"/>
      <c r="AC298" s="126"/>
    </row>
    <row r="299" spans="1:29" ht="36" customHeight="1">
      <c r="A299" s="334" t="s">
        <v>1637</v>
      </c>
      <c r="B299" s="248" t="s">
        <v>1638</v>
      </c>
      <c r="C299" s="323">
        <v>900000</v>
      </c>
      <c r="D299" s="224"/>
      <c r="E299" s="126"/>
      <c r="F299" s="126"/>
      <c r="G299" s="126"/>
      <c r="H299" s="126"/>
      <c r="I299" s="126"/>
      <c r="J299" s="126"/>
      <c r="K299" s="126"/>
      <c r="L299" s="126"/>
      <c r="M299" s="126"/>
      <c r="N299" s="126"/>
      <c r="O299" s="126"/>
      <c r="P299" s="126"/>
      <c r="Q299" s="126"/>
      <c r="R299" s="126"/>
      <c r="S299" s="126"/>
      <c r="T299" s="126"/>
      <c r="U299" s="126"/>
      <c r="V299" s="126"/>
      <c r="W299" s="126"/>
      <c r="X299" s="126"/>
      <c r="Y299" s="126"/>
      <c r="Z299" s="126"/>
      <c r="AA299" s="126"/>
      <c r="AB299" s="126"/>
      <c r="AC299" s="126"/>
    </row>
    <row r="300" spans="1:29" ht="36" customHeight="1">
      <c r="A300" s="334" t="s">
        <v>1639</v>
      </c>
      <c r="B300" s="248" t="s">
        <v>1640</v>
      </c>
      <c r="C300" s="323">
        <v>1800000</v>
      </c>
      <c r="D300" s="224"/>
      <c r="E300" s="126"/>
      <c r="F300" s="126"/>
      <c r="G300" s="126"/>
      <c r="H300" s="126"/>
      <c r="I300" s="126"/>
      <c r="J300" s="126"/>
      <c r="K300" s="126"/>
      <c r="L300" s="126"/>
      <c r="M300" s="126"/>
      <c r="N300" s="126"/>
      <c r="O300" s="126"/>
      <c r="P300" s="126"/>
      <c r="Q300" s="126"/>
      <c r="R300" s="126"/>
      <c r="S300" s="126"/>
      <c r="T300" s="126"/>
      <c r="U300" s="126"/>
      <c r="V300" s="126"/>
      <c r="W300" s="126"/>
      <c r="X300" s="126"/>
      <c r="Y300" s="126"/>
      <c r="Z300" s="126"/>
      <c r="AA300" s="126"/>
      <c r="AB300" s="126"/>
      <c r="AC300" s="126"/>
    </row>
    <row r="301" spans="1:29" ht="36" customHeight="1">
      <c r="A301" s="334" t="s">
        <v>1641</v>
      </c>
      <c r="B301" s="248" t="s">
        <v>1642</v>
      </c>
      <c r="C301" s="323">
        <v>2700000</v>
      </c>
      <c r="D301" s="224"/>
      <c r="E301" s="126"/>
      <c r="F301" s="126"/>
      <c r="G301" s="126"/>
      <c r="H301" s="126"/>
      <c r="I301" s="126"/>
      <c r="J301" s="126"/>
      <c r="K301" s="126"/>
      <c r="L301" s="126"/>
      <c r="M301" s="126"/>
      <c r="N301" s="126"/>
      <c r="O301" s="126"/>
      <c r="P301" s="126"/>
      <c r="Q301" s="126"/>
      <c r="R301" s="126"/>
      <c r="S301" s="126"/>
      <c r="T301" s="126"/>
      <c r="U301" s="126"/>
      <c r="V301" s="126"/>
      <c r="W301" s="126"/>
      <c r="X301" s="126"/>
      <c r="Y301" s="126"/>
      <c r="Z301" s="126"/>
      <c r="AA301" s="126"/>
      <c r="AB301" s="126"/>
      <c r="AC301" s="126"/>
    </row>
    <row r="302" spans="1:29" ht="36" customHeight="1">
      <c r="A302" s="334" t="s">
        <v>1643</v>
      </c>
      <c r="B302" s="248" t="s">
        <v>1644</v>
      </c>
      <c r="C302" s="323">
        <v>29700000</v>
      </c>
      <c r="D302" s="224"/>
      <c r="E302" s="126"/>
      <c r="F302" s="126"/>
      <c r="G302" s="126"/>
      <c r="H302" s="126"/>
      <c r="I302" s="126"/>
      <c r="J302" s="126"/>
      <c r="K302" s="126"/>
      <c r="L302" s="126"/>
      <c r="M302" s="126"/>
      <c r="N302" s="126"/>
      <c r="O302" s="126"/>
      <c r="P302" s="126"/>
      <c r="Q302" s="126"/>
      <c r="R302" s="126"/>
      <c r="S302" s="126"/>
      <c r="T302" s="126"/>
      <c r="U302" s="126"/>
      <c r="V302" s="126"/>
      <c r="W302" s="126"/>
      <c r="X302" s="126"/>
      <c r="Y302" s="126"/>
      <c r="Z302" s="126"/>
      <c r="AA302" s="126"/>
      <c r="AB302" s="126"/>
      <c r="AC302" s="126"/>
    </row>
    <row r="303" spans="1:29" ht="36" customHeight="1">
      <c r="A303" s="334" t="s">
        <v>1645</v>
      </c>
      <c r="B303" s="248" t="s">
        <v>1646</v>
      </c>
      <c r="C303" s="323">
        <v>900000</v>
      </c>
      <c r="D303" s="224"/>
      <c r="E303" s="126"/>
      <c r="F303" s="126"/>
      <c r="G303" s="126"/>
      <c r="H303" s="126"/>
      <c r="I303" s="126"/>
      <c r="J303" s="126"/>
      <c r="K303" s="126"/>
      <c r="L303" s="126"/>
      <c r="M303" s="126"/>
      <c r="N303" s="126"/>
      <c r="O303" s="126"/>
      <c r="P303" s="126"/>
      <c r="Q303" s="126"/>
      <c r="R303" s="126"/>
      <c r="S303" s="126"/>
      <c r="T303" s="126"/>
      <c r="U303" s="126"/>
      <c r="V303" s="126"/>
      <c r="W303" s="126"/>
      <c r="X303" s="126"/>
      <c r="Y303" s="126"/>
      <c r="Z303" s="126"/>
      <c r="AA303" s="126"/>
      <c r="AB303" s="126"/>
      <c r="AC303" s="126"/>
    </row>
    <row r="304" spans="1:29" ht="36" customHeight="1">
      <c r="A304" s="334" t="s">
        <v>1647</v>
      </c>
      <c r="B304" s="248" t="s">
        <v>1648</v>
      </c>
      <c r="C304" s="323">
        <v>900000</v>
      </c>
      <c r="D304" s="224"/>
      <c r="E304" s="126"/>
      <c r="F304" s="126"/>
      <c r="G304" s="126"/>
      <c r="H304" s="126"/>
      <c r="I304" s="126"/>
      <c r="J304" s="126"/>
      <c r="K304" s="126"/>
      <c r="L304" s="126"/>
      <c r="M304" s="126"/>
      <c r="N304" s="126"/>
      <c r="O304" s="126"/>
      <c r="P304" s="126"/>
      <c r="Q304" s="126"/>
      <c r="R304" s="126"/>
      <c r="S304" s="126"/>
      <c r="T304" s="126"/>
      <c r="U304" s="126"/>
      <c r="V304" s="126"/>
      <c r="W304" s="126"/>
      <c r="X304" s="126"/>
      <c r="Y304" s="126"/>
      <c r="Z304" s="126"/>
      <c r="AA304" s="126"/>
      <c r="AB304" s="126"/>
      <c r="AC304" s="126"/>
    </row>
    <row r="305" spans="1:29" ht="36" customHeight="1">
      <c r="A305" s="334" t="s">
        <v>1649</v>
      </c>
      <c r="B305" s="248" t="s">
        <v>1650</v>
      </c>
      <c r="C305" s="323">
        <v>900000</v>
      </c>
      <c r="D305" s="224"/>
      <c r="E305" s="126"/>
      <c r="F305" s="126"/>
      <c r="G305" s="126"/>
      <c r="H305" s="126"/>
      <c r="I305" s="126"/>
      <c r="J305" s="126"/>
      <c r="K305" s="126"/>
      <c r="L305" s="126"/>
      <c r="M305" s="126"/>
      <c r="N305" s="126"/>
      <c r="O305" s="126"/>
      <c r="P305" s="126"/>
      <c r="Q305" s="126"/>
      <c r="R305" s="126"/>
      <c r="S305" s="126"/>
      <c r="T305" s="126"/>
      <c r="U305" s="126"/>
      <c r="V305" s="126"/>
      <c r="W305" s="126"/>
      <c r="X305" s="126"/>
      <c r="Y305" s="126"/>
      <c r="Z305" s="126"/>
      <c r="AA305" s="126"/>
      <c r="AB305" s="126"/>
      <c r="AC305" s="126"/>
    </row>
    <row r="306" spans="1:29" ht="36" customHeight="1">
      <c r="A306" s="334" t="s">
        <v>1651</v>
      </c>
      <c r="B306" s="248" t="s">
        <v>1652</v>
      </c>
      <c r="C306" s="323">
        <v>900000</v>
      </c>
      <c r="D306" s="224"/>
      <c r="E306" s="126"/>
      <c r="F306" s="126"/>
      <c r="G306" s="126"/>
      <c r="H306" s="126"/>
      <c r="I306" s="126"/>
      <c r="J306" s="126"/>
      <c r="K306" s="126"/>
      <c r="L306" s="126"/>
      <c r="M306" s="126"/>
      <c r="N306" s="126"/>
      <c r="O306" s="126"/>
      <c r="P306" s="126"/>
      <c r="Q306" s="126"/>
      <c r="R306" s="126"/>
      <c r="S306" s="126"/>
      <c r="T306" s="126"/>
      <c r="U306" s="126"/>
      <c r="V306" s="126"/>
      <c r="W306" s="126"/>
      <c r="X306" s="126"/>
      <c r="Y306" s="126"/>
      <c r="Z306" s="126"/>
      <c r="AA306" s="126"/>
      <c r="AB306" s="126"/>
      <c r="AC306" s="126"/>
    </row>
    <row r="307" spans="1:29" ht="36" customHeight="1">
      <c r="A307" s="334" t="s">
        <v>1653</v>
      </c>
      <c r="B307" s="248" t="s">
        <v>1654</v>
      </c>
      <c r="C307" s="323">
        <v>50400000</v>
      </c>
      <c r="D307" s="224"/>
      <c r="E307" s="126"/>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row>
    <row r="308" spans="1:29" ht="36" customHeight="1">
      <c r="A308" s="334" t="s">
        <v>1655</v>
      </c>
      <c r="B308" s="248" t="s">
        <v>1656</v>
      </c>
      <c r="C308" s="323">
        <v>21600000</v>
      </c>
      <c r="D308" s="224"/>
      <c r="E308" s="126"/>
      <c r="F308" s="126"/>
      <c r="G308" s="126"/>
      <c r="H308" s="126"/>
      <c r="I308" s="126"/>
      <c r="J308" s="126"/>
      <c r="K308" s="126"/>
      <c r="L308" s="126"/>
      <c r="M308" s="126"/>
      <c r="N308" s="126"/>
      <c r="O308" s="126"/>
      <c r="P308" s="126"/>
      <c r="Q308" s="126"/>
      <c r="R308" s="126"/>
      <c r="S308" s="126"/>
      <c r="T308" s="126"/>
      <c r="U308" s="126"/>
      <c r="V308" s="126"/>
      <c r="W308" s="126"/>
      <c r="X308" s="126"/>
      <c r="Y308" s="126"/>
      <c r="Z308" s="126"/>
      <c r="AA308" s="126"/>
      <c r="AB308" s="126"/>
      <c r="AC308" s="126"/>
    </row>
    <row r="309" spans="1:29" ht="36" customHeight="1">
      <c r="A309" s="334" t="s">
        <v>1657</v>
      </c>
      <c r="B309" s="248" t="s">
        <v>1658</v>
      </c>
      <c r="C309" s="323">
        <v>36000000</v>
      </c>
      <c r="D309" s="224"/>
      <c r="E309" s="126"/>
      <c r="F309" s="126"/>
      <c r="G309" s="126"/>
      <c r="H309" s="126"/>
      <c r="I309" s="126"/>
      <c r="J309" s="126"/>
      <c r="K309" s="126"/>
      <c r="L309" s="126"/>
      <c r="M309" s="126"/>
      <c r="N309" s="126"/>
      <c r="O309" s="126"/>
      <c r="P309" s="126"/>
      <c r="Q309" s="126"/>
      <c r="R309" s="126"/>
      <c r="S309" s="126"/>
      <c r="T309" s="126"/>
      <c r="U309" s="126"/>
      <c r="V309" s="126"/>
      <c r="W309" s="126"/>
      <c r="X309" s="126"/>
      <c r="Y309" s="126"/>
      <c r="Z309" s="126"/>
      <c r="AA309" s="126"/>
      <c r="AB309" s="126"/>
      <c r="AC309" s="126"/>
    </row>
    <row r="310" spans="1:29" ht="36" customHeight="1">
      <c r="A310" s="334" t="s">
        <v>1659</v>
      </c>
      <c r="B310" s="248" t="s">
        <v>1660</v>
      </c>
      <c r="C310" s="323">
        <v>27900000</v>
      </c>
      <c r="D310" s="224"/>
      <c r="E310" s="126"/>
      <c r="F310" s="126"/>
      <c r="G310" s="126"/>
      <c r="H310" s="126"/>
      <c r="I310" s="126"/>
      <c r="J310" s="126"/>
      <c r="K310" s="126"/>
      <c r="L310" s="126"/>
      <c r="M310" s="126"/>
      <c r="N310" s="126"/>
      <c r="O310" s="126"/>
      <c r="P310" s="126"/>
      <c r="Q310" s="126"/>
      <c r="R310" s="126"/>
      <c r="S310" s="126"/>
      <c r="T310" s="126"/>
      <c r="U310" s="126"/>
      <c r="V310" s="126"/>
      <c r="W310" s="126"/>
      <c r="X310" s="126"/>
      <c r="Y310" s="126"/>
      <c r="Z310" s="126"/>
      <c r="AA310" s="126"/>
      <c r="AB310" s="126"/>
      <c r="AC310" s="126"/>
    </row>
    <row r="311" spans="1:29" ht="36" customHeight="1">
      <c r="A311" s="334" t="s">
        <v>1661</v>
      </c>
      <c r="B311" s="248" t="s">
        <v>1662</v>
      </c>
      <c r="C311" s="323">
        <v>28800000</v>
      </c>
      <c r="D311" s="224"/>
      <c r="E311" s="126"/>
      <c r="F311" s="126"/>
      <c r="G311" s="126"/>
      <c r="H311" s="126"/>
      <c r="I311" s="126"/>
      <c r="J311" s="126"/>
      <c r="K311" s="126"/>
      <c r="L311" s="126"/>
      <c r="M311" s="126"/>
      <c r="N311" s="126"/>
      <c r="O311" s="126"/>
      <c r="P311" s="126"/>
      <c r="Q311" s="126"/>
      <c r="R311" s="126"/>
      <c r="S311" s="126"/>
      <c r="T311" s="126"/>
      <c r="U311" s="126"/>
      <c r="V311" s="126"/>
      <c r="W311" s="126"/>
      <c r="X311" s="126"/>
      <c r="Y311" s="126"/>
      <c r="Z311" s="126"/>
      <c r="AA311" s="126"/>
      <c r="AB311" s="126"/>
      <c r="AC311" s="126"/>
    </row>
    <row r="312" spans="1:29" ht="36" customHeight="1">
      <c r="A312" s="334" t="s">
        <v>1663</v>
      </c>
      <c r="B312" s="248" t="s">
        <v>1664</v>
      </c>
      <c r="C312" s="323">
        <v>45900000</v>
      </c>
      <c r="D312" s="224"/>
      <c r="E312" s="126"/>
      <c r="F312" s="126"/>
      <c r="G312" s="126"/>
      <c r="H312" s="126"/>
      <c r="I312" s="126"/>
      <c r="J312" s="126"/>
      <c r="K312" s="126"/>
      <c r="L312" s="126"/>
      <c r="M312" s="126"/>
      <c r="N312" s="126"/>
      <c r="O312" s="126"/>
      <c r="P312" s="126"/>
      <c r="Q312" s="126"/>
      <c r="R312" s="126"/>
      <c r="S312" s="126"/>
      <c r="T312" s="126"/>
      <c r="U312" s="126"/>
      <c r="V312" s="126"/>
      <c r="W312" s="126"/>
      <c r="X312" s="126"/>
      <c r="Y312" s="126"/>
      <c r="Z312" s="126"/>
      <c r="AA312" s="126"/>
      <c r="AB312" s="126"/>
      <c r="AC312" s="126"/>
    </row>
    <row r="313" spans="1:29" ht="36" customHeight="1">
      <c r="A313" s="334" t="s">
        <v>1478</v>
      </c>
      <c r="B313" s="248" t="s">
        <v>1665</v>
      </c>
      <c r="C313" s="323">
        <v>1</v>
      </c>
      <c r="D313" s="224"/>
      <c r="E313" s="126"/>
      <c r="F313" s="126"/>
      <c r="G313" s="126"/>
      <c r="H313" s="126"/>
      <c r="I313" s="126"/>
      <c r="J313" s="126"/>
      <c r="K313" s="126"/>
      <c r="L313" s="126"/>
      <c r="M313" s="126"/>
      <c r="N313" s="126"/>
      <c r="O313" s="126"/>
      <c r="P313" s="126"/>
      <c r="Q313" s="126"/>
      <c r="R313" s="126"/>
      <c r="S313" s="126"/>
      <c r="T313" s="126"/>
      <c r="U313" s="126"/>
      <c r="V313" s="126"/>
      <c r="W313" s="126"/>
      <c r="X313" s="126"/>
      <c r="Y313" s="126"/>
      <c r="Z313" s="126"/>
      <c r="AA313" s="126"/>
      <c r="AB313" s="126"/>
      <c r="AC313" s="126"/>
    </row>
    <row r="314" spans="1:29" ht="36" customHeight="1">
      <c r="A314" s="334" t="s">
        <v>1480</v>
      </c>
      <c r="B314" s="248" t="s">
        <v>1666</v>
      </c>
      <c r="C314" s="323">
        <v>1</v>
      </c>
      <c r="D314" s="224"/>
      <c r="E314" s="126"/>
      <c r="F314" s="126"/>
      <c r="G314" s="126"/>
      <c r="H314" s="126"/>
      <c r="I314" s="126"/>
      <c r="J314" s="126"/>
      <c r="K314" s="126"/>
      <c r="L314" s="126"/>
      <c r="M314" s="126"/>
      <c r="N314" s="126"/>
      <c r="O314" s="126"/>
      <c r="P314" s="126"/>
      <c r="Q314" s="126"/>
      <c r="R314" s="126"/>
      <c r="S314" s="126"/>
      <c r="T314" s="126"/>
      <c r="U314" s="126"/>
      <c r="V314" s="126"/>
      <c r="W314" s="126"/>
      <c r="X314" s="126"/>
      <c r="Y314" s="126"/>
      <c r="Z314" s="126"/>
      <c r="AA314" s="126"/>
      <c r="AB314" s="126"/>
      <c r="AC314" s="126"/>
    </row>
    <row r="315" spans="1:29" ht="36" customHeight="1">
      <c r="A315" s="334" t="s">
        <v>1482</v>
      </c>
      <c r="B315" s="248" t="s">
        <v>1667</v>
      </c>
      <c r="C315" s="323">
        <v>1</v>
      </c>
      <c r="D315" s="224"/>
      <c r="E315" s="126"/>
      <c r="F315" s="126"/>
      <c r="G315" s="126"/>
      <c r="H315" s="126"/>
      <c r="I315" s="126"/>
      <c r="J315" s="126"/>
      <c r="K315" s="126"/>
      <c r="L315" s="126"/>
      <c r="M315" s="126"/>
      <c r="N315" s="126"/>
      <c r="O315" s="126"/>
      <c r="P315" s="126"/>
      <c r="Q315" s="126"/>
      <c r="R315" s="126"/>
      <c r="S315" s="126"/>
      <c r="T315" s="126"/>
      <c r="U315" s="126"/>
      <c r="V315" s="126"/>
      <c r="W315" s="126"/>
      <c r="X315" s="126"/>
      <c r="Y315" s="126"/>
      <c r="Z315" s="126"/>
      <c r="AA315" s="126"/>
      <c r="AB315" s="126"/>
      <c r="AC315" s="126"/>
    </row>
    <row r="316" spans="1:29" ht="36" customHeight="1">
      <c r="A316" s="334" t="s">
        <v>1484</v>
      </c>
      <c r="B316" s="248" t="s">
        <v>1668</v>
      </c>
      <c r="C316" s="323">
        <v>1</v>
      </c>
      <c r="D316" s="224"/>
      <c r="E316" s="126"/>
      <c r="F316" s="126"/>
      <c r="G316" s="126"/>
      <c r="H316" s="126"/>
      <c r="I316" s="126"/>
      <c r="J316" s="126"/>
      <c r="K316" s="126"/>
      <c r="L316" s="126"/>
      <c r="M316" s="126"/>
      <c r="N316" s="126"/>
      <c r="O316" s="126"/>
      <c r="P316" s="126"/>
      <c r="Q316" s="126"/>
      <c r="R316" s="126"/>
      <c r="S316" s="126"/>
      <c r="T316" s="126"/>
      <c r="U316" s="126"/>
      <c r="V316" s="126"/>
      <c r="W316" s="126"/>
      <c r="X316" s="126"/>
      <c r="Y316" s="126"/>
      <c r="Z316" s="126"/>
      <c r="AA316" s="126"/>
      <c r="AB316" s="126"/>
      <c r="AC316" s="126"/>
    </row>
    <row r="317" spans="1:29" ht="36" customHeight="1">
      <c r="A317" s="334" t="s">
        <v>1486</v>
      </c>
      <c r="B317" s="248" t="s">
        <v>1669</v>
      </c>
      <c r="C317" s="323">
        <v>1</v>
      </c>
      <c r="D317" s="224"/>
      <c r="E317" s="126"/>
      <c r="F317" s="126"/>
      <c r="G317" s="126"/>
      <c r="H317" s="126"/>
      <c r="I317" s="126"/>
      <c r="J317" s="126"/>
      <c r="K317" s="126"/>
      <c r="L317" s="126"/>
      <c r="M317" s="126"/>
      <c r="N317" s="126"/>
      <c r="O317" s="126"/>
      <c r="P317" s="126"/>
      <c r="Q317" s="126"/>
      <c r="R317" s="126"/>
      <c r="S317" s="126"/>
      <c r="T317" s="126"/>
      <c r="U317" s="126"/>
      <c r="V317" s="126"/>
      <c r="W317" s="126"/>
      <c r="X317" s="126"/>
      <c r="Y317" s="126"/>
      <c r="Z317" s="126"/>
      <c r="AA317" s="126"/>
      <c r="AB317" s="126"/>
      <c r="AC317" s="126"/>
    </row>
    <row r="318" spans="1:29" ht="36" customHeight="1">
      <c r="A318" s="334" t="s">
        <v>1488</v>
      </c>
      <c r="B318" s="248" t="s">
        <v>1670</v>
      </c>
      <c r="C318" s="323">
        <v>24235200</v>
      </c>
      <c r="D318" s="224"/>
      <c r="E318" s="126"/>
      <c r="F318" s="126"/>
      <c r="G318" s="126"/>
      <c r="H318" s="126"/>
      <c r="I318" s="126"/>
      <c r="J318" s="126"/>
      <c r="K318" s="126"/>
      <c r="L318" s="126"/>
      <c r="M318" s="126"/>
      <c r="N318" s="126"/>
      <c r="O318" s="126"/>
      <c r="P318" s="126"/>
      <c r="Q318" s="126"/>
      <c r="R318" s="126"/>
      <c r="S318" s="126"/>
      <c r="T318" s="126"/>
      <c r="U318" s="126"/>
      <c r="V318" s="126"/>
      <c r="W318" s="126"/>
      <c r="X318" s="126"/>
      <c r="Y318" s="126"/>
      <c r="Z318" s="126"/>
      <c r="AA318" s="126"/>
      <c r="AB318" s="126"/>
      <c r="AC318" s="126"/>
    </row>
    <row r="319" spans="1:29" ht="36" customHeight="1">
      <c r="A319" s="334" t="s">
        <v>1512</v>
      </c>
      <c r="B319" s="336" t="s">
        <v>1671</v>
      </c>
      <c r="C319" s="323">
        <v>2154240</v>
      </c>
      <c r="D319" s="224"/>
      <c r="E319" s="126"/>
      <c r="F319" s="126"/>
      <c r="G319" s="126"/>
      <c r="H319" s="126"/>
      <c r="I319" s="126"/>
      <c r="J319" s="126"/>
      <c r="K319" s="126"/>
      <c r="L319" s="126"/>
      <c r="M319" s="126"/>
      <c r="N319" s="126"/>
      <c r="O319" s="126"/>
      <c r="P319" s="126"/>
      <c r="Q319" s="126"/>
      <c r="R319" s="126"/>
      <c r="S319" s="126"/>
      <c r="T319" s="126"/>
      <c r="U319" s="126"/>
      <c r="V319" s="126"/>
      <c r="W319" s="126"/>
      <c r="X319" s="126"/>
      <c r="Y319" s="126"/>
      <c r="Z319" s="126"/>
      <c r="AA319" s="126"/>
      <c r="AB319" s="126"/>
      <c r="AC319" s="126"/>
    </row>
    <row r="320" spans="1:29" ht="36.75" customHeight="1">
      <c r="A320" s="334" t="s">
        <v>1514</v>
      </c>
      <c r="B320" s="248" t="s">
        <v>1672</v>
      </c>
      <c r="C320" s="323">
        <v>1</v>
      </c>
      <c r="D320" s="224"/>
      <c r="E320" s="126"/>
      <c r="F320" s="126"/>
      <c r="G320" s="126"/>
      <c r="H320" s="126"/>
      <c r="I320" s="126"/>
      <c r="J320" s="126"/>
      <c r="K320" s="126"/>
      <c r="L320" s="126"/>
      <c r="M320" s="126"/>
      <c r="N320" s="126"/>
      <c r="O320" s="126"/>
      <c r="P320" s="126"/>
      <c r="Q320" s="126"/>
      <c r="R320" s="126"/>
      <c r="S320" s="126"/>
      <c r="T320" s="126"/>
      <c r="U320" s="126"/>
      <c r="V320" s="126"/>
      <c r="W320" s="126"/>
      <c r="X320" s="126"/>
      <c r="Y320" s="126"/>
      <c r="Z320" s="126"/>
      <c r="AA320" s="126"/>
      <c r="AB320" s="126"/>
      <c r="AC320" s="126"/>
    </row>
    <row r="321" spans="1:29" ht="18" customHeight="1">
      <c r="A321" s="315">
        <v>1.2</v>
      </c>
      <c r="B321" s="337" t="s">
        <v>1673</v>
      </c>
      <c r="C321" s="324">
        <v>1281000000</v>
      </c>
      <c r="D321" s="224"/>
      <c r="E321" s="126"/>
      <c r="F321" s="126"/>
      <c r="G321" s="126"/>
      <c r="H321" s="126"/>
      <c r="I321" s="126"/>
      <c r="J321" s="126"/>
      <c r="K321" s="126"/>
      <c r="L321" s="126"/>
      <c r="M321" s="126"/>
      <c r="N321" s="126"/>
      <c r="O321" s="126"/>
      <c r="P321" s="126"/>
      <c r="Q321" s="126"/>
      <c r="R321" s="126"/>
      <c r="S321" s="126"/>
      <c r="T321" s="126"/>
      <c r="U321" s="126"/>
      <c r="V321" s="126"/>
      <c r="W321" s="126"/>
      <c r="X321" s="126"/>
      <c r="Y321" s="126"/>
      <c r="Z321" s="126"/>
      <c r="AA321" s="126"/>
      <c r="AB321" s="126"/>
      <c r="AC321" s="126"/>
    </row>
    <row r="322" spans="1:29" ht="18" customHeight="1">
      <c r="A322" s="334" t="s">
        <v>1674</v>
      </c>
      <c r="B322" s="337" t="s">
        <v>1675</v>
      </c>
      <c r="C322" s="338">
        <v>200000000</v>
      </c>
      <c r="D322" s="224"/>
      <c r="E322" s="126"/>
      <c r="F322" s="126"/>
      <c r="G322" s="126"/>
      <c r="H322" s="126"/>
      <c r="I322" s="126"/>
      <c r="J322" s="126"/>
      <c r="K322" s="126"/>
      <c r="L322" s="126"/>
      <c r="M322" s="126"/>
      <c r="N322" s="126"/>
      <c r="O322" s="126"/>
      <c r="P322" s="126"/>
      <c r="Q322" s="126"/>
      <c r="R322" s="126"/>
      <c r="S322" s="126"/>
      <c r="T322" s="126"/>
      <c r="U322" s="126"/>
      <c r="V322" s="126"/>
      <c r="W322" s="126"/>
      <c r="X322" s="126"/>
      <c r="Y322" s="126"/>
      <c r="Z322" s="126"/>
      <c r="AA322" s="126"/>
      <c r="AB322" s="126"/>
      <c r="AC322" s="126"/>
    </row>
    <row r="323" spans="1:29" ht="18" customHeight="1">
      <c r="A323" s="318" t="s">
        <v>1676</v>
      </c>
      <c r="B323" s="336" t="s">
        <v>1677</v>
      </c>
      <c r="C323" s="339">
        <v>200000000</v>
      </c>
      <c r="D323" s="224"/>
      <c r="E323" s="126"/>
      <c r="F323" s="126"/>
      <c r="G323" s="126"/>
      <c r="H323" s="126"/>
      <c r="I323" s="126"/>
      <c r="J323" s="126"/>
      <c r="K323" s="126"/>
      <c r="L323" s="126"/>
      <c r="M323" s="126"/>
      <c r="N323" s="126"/>
      <c r="O323" s="126"/>
      <c r="P323" s="126"/>
      <c r="Q323" s="126"/>
      <c r="R323" s="126"/>
      <c r="S323" s="126"/>
      <c r="T323" s="126"/>
      <c r="U323" s="126"/>
      <c r="V323" s="126"/>
      <c r="W323" s="126"/>
      <c r="X323" s="126"/>
      <c r="Y323" s="126"/>
      <c r="Z323" s="126"/>
      <c r="AA323" s="126"/>
      <c r="AB323" s="126"/>
      <c r="AC323" s="126"/>
    </row>
    <row r="324" spans="1:29" ht="18" customHeight="1">
      <c r="A324" s="334" t="s">
        <v>1678</v>
      </c>
      <c r="B324" s="337" t="s">
        <v>1679</v>
      </c>
      <c r="C324" s="338">
        <v>1081000000</v>
      </c>
      <c r="D324" s="224"/>
      <c r="E324" s="126"/>
      <c r="F324" s="126"/>
      <c r="G324" s="126"/>
      <c r="H324" s="126"/>
      <c r="I324" s="126"/>
      <c r="J324" s="126"/>
      <c r="K324" s="126"/>
      <c r="L324" s="126"/>
      <c r="M324" s="126"/>
      <c r="N324" s="126"/>
      <c r="O324" s="126"/>
      <c r="P324" s="126"/>
      <c r="Q324" s="126"/>
      <c r="R324" s="126"/>
      <c r="S324" s="126"/>
      <c r="T324" s="126"/>
      <c r="U324" s="126"/>
      <c r="V324" s="126"/>
      <c r="W324" s="126"/>
      <c r="X324" s="126"/>
      <c r="Y324" s="126"/>
      <c r="Z324" s="126"/>
      <c r="AA324" s="126"/>
      <c r="AB324" s="126"/>
      <c r="AC324" s="126"/>
    </row>
    <row r="325" spans="1:29" ht="18" customHeight="1">
      <c r="A325" s="334" t="s">
        <v>1680</v>
      </c>
      <c r="B325" s="337" t="s">
        <v>1681</v>
      </c>
      <c r="C325" s="324">
        <v>1081000000</v>
      </c>
      <c r="D325" s="224"/>
      <c r="E325" s="126"/>
      <c r="F325" s="126"/>
      <c r="G325" s="126"/>
      <c r="H325" s="126"/>
      <c r="I325" s="126"/>
      <c r="J325" s="126"/>
      <c r="K325" s="126"/>
      <c r="L325" s="126"/>
      <c r="M325" s="126"/>
      <c r="N325" s="126"/>
      <c r="O325" s="126"/>
      <c r="P325" s="126"/>
      <c r="Q325" s="126"/>
      <c r="R325" s="126"/>
      <c r="S325" s="126"/>
      <c r="T325" s="126"/>
      <c r="U325" s="126"/>
      <c r="V325" s="126"/>
      <c r="W325" s="126"/>
      <c r="X325" s="126"/>
      <c r="Y325" s="126"/>
      <c r="Z325" s="126"/>
      <c r="AA325" s="126"/>
      <c r="AB325" s="126"/>
      <c r="AC325" s="126"/>
    </row>
    <row r="326" spans="1:29" ht="18" customHeight="1">
      <c r="A326" s="318" t="s">
        <v>1682</v>
      </c>
      <c r="B326" s="336" t="s">
        <v>864</v>
      </c>
      <c r="C326" s="339">
        <v>1000000000</v>
      </c>
      <c r="D326" s="224"/>
      <c r="E326" s="126"/>
      <c r="F326" s="126"/>
      <c r="G326" s="126"/>
      <c r="H326" s="126"/>
      <c r="I326" s="126"/>
      <c r="J326" s="126"/>
      <c r="K326" s="126"/>
      <c r="L326" s="126"/>
      <c r="M326" s="126"/>
      <c r="N326" s="126"/>
      <c r="O326" s="126"/>
      <c r="P326" s="126"/>
      <c r="Q326" s="126"/>
      <c r="R326" s="126"/>
      <c r="S326" s="126"/>
      <c r="T326" s="126"/>
      <c r="U326" s="126"/>
      <c r="V326" s="126"/>
      <c r="W326" s="126"/>
      <c r="X326" s="126"/>
      <c r="Y326" s="126"/>
      <c r="Z326" s="126"/>
      <c r="AA326" s="126"/>
      <c r="AB326" s="126"/>
      <c r="AC326" s="126"/>
    </row>
    <row r="327" spans="1:29" ht="18" customHeight="1">
      <c r="A327" s="318" t="s">
        <v>1683</v>
      </c>
      <c r="B327" s="336" t="s">
        <v>1684</v>
      </c>
      <c r="C327" s="339">
        <v>30000000</v>
      </c>
      <c r="D327" s="224"/>
      <c r="E327" s="126"/>
      <c r="F327" s="126"/>
      <c r="G327" s="126"/>
      <c r="H327" s="126"/>
      <c r="I327" s="126"/>
      <c r="J327" s="126"/>
      <c r="K327" s="126"/>
      <c r="L327" s="126"/>
      <c r="M327" s="126"/>
      <c r="N327" s="126"/>
      <c r="O327" s="126"/>
      <c r="P327" s="126"/>
      <c r="Q327" s="126"/>
      <c r="R327" s="126"/>
      <c r="S327" s="126"/>
      <c r="T327" s="126"/>
      <c r="U327" s="126"/>
      <c r="V327" s="126"/>
      <c r="W327" s="126"/>
      <c r="X327" s="126"/>
      <c r="Y327" s="126"/>
      <c r="Z327" s="126"/>
      <c r="AA327" s="126"/>
      <c r="AB327" s="126"/>
      <c r="AC327" s="126"/>
    </row>
    <row r="328" spans="1:29" ht="18" customHeight="1">
      <c r="A328" s="334" t="s">
        <v>1685</v>
      </c>
      <c r="B328" s="336" t="s">
        <v>1686</v>
      </c>
      <c r="C328" s="339">
        <v>51000000</v>
      </c>
      <c r="D328" s="224"/>
      <c r="E328" s="126"/>
      <c r="F328" s="126"/>
      <c r="G328" s="126"/>
      <c r="H328" s="126"/>
      <c r="I328" s="126"/>
      <c r="J328" s="126"/>
      <c r="K328" s="126"/>
      <c r="L328" s="126"/>
      <c r="M328" s="126"/>
      <c r="N328" s="126"/>
      <c r="O328" s="126"/>
      <c r="P328" s="126"/>
      <c r="Q328" s="126"/>
      <c r="R328" s="126"/>
      <c r="S328" s="126"/>
      <c r="T328" s="126"/>
      <c r="U328" s="126"/>
      <c r="V328" s="126"/>
      <c r="W328" s="126"/>
      <c r="X328" s="126"/>
      <c r="Y328" s="126"/>
      <c r="Z328" s="126"/>
      <c r="AA328" s="126"/>
      <c r="AB328" s="126"/>
      <c r="AC328" s="126"/>
    </row>
    <row r="329" spans="1:29" ht="18" customHeight="1">
      <c r="A329" s="340"/>
      <c r="B329" s="337" t="s">
        <v>1687</v>
      </c>
      <c r="C329" s="338">
        <v>26000198639</v>
      </c>
      <c r="D329" s="224"/>
      <c r="E329" s="126"/>
      <c r="F329" s="126"/>
      <c r="G329" s="126"/>
      <c r="H329" s="126"/>
      <c r="I329" s="126"/>
      <c r="J329" s="126"/>
      <c r="K329" s="126"/>
      <c r="L329" s="126"/>
      <c r="M329" s="126"/>
      <c r="N329" s="126"/>
      <c r="O329" s="126"/>
      <c r="P329" s="126"/>
      <c r="Q329" s="126"/>
      <c r="R329" s="126"/>
      <c r="S329" s="126"/>
      <c r="T329" s="126"/>
      <c r="U329" s="126"/>
      <c r="V329" s="126"/>
      <c r="W329" s="126"/>
      <c r="X329" s="126"/>
      <c r="Y329" s="126"/>
      <c r="Z329" s="126"/>
      <c r="AA329" s="126"/>
      <c r="AB329" s="126"/>
      <c r="AC329" s="126"/>
    </row>
    <row r="330" spans="1:29" ht="18" customHeight="1">
      <c r="A330" s="340"/>
      <c r="B330" s="337" t="s">
        <v>1688</v>
      </c>
      <c r="C330" s="338">
        <v>29982253549</v>
      </c>
      <c r="D330" s="224"/>
      <c r="E330" s="126"/>
      <c r="F330" s="126"/>
      <c r="G330" s="126"/>
      <c r="H330" s="126"/>
      <c r="I330" s="126"/>
      <c r="J330" s="126"/>
      <c r="K330" s="126"/>
      <c r="L330" s="126"/>
      <c r="M330" s="126"/>
      <c r="N330" s="126"/>
      <c r="O330" s="126"/>
      <c r="P330" s="126"/>
      <c r="Q330" s="126"/>
      <c r="R330" s="126"/>
      <c r="S330" s="126"/>
      <c r="T330" s="126"/>
      <c r="U330" s="126"/>
      <c r="V330" s="126"/>
      <c r="W330" s="126"/>
      <c r="X330" s="126"/>
      <c r="Y330" s="126"/>
      <c r="Z330" s="126"/>
      <c r="AA330" s="126"/>
      <c r="AB330" s="126"/>
      <c r="AC330" s="126"/>
    </row>
    <row r="331" spans="1:29" ht="18" customHeight="1">
      <c r="A331" s="341"/>
      <c r="B331" s="337" t="s">
        <v>1689</v>
      </c>
      <c r="C331" s="338">
        <v>55982452188</v>
      </c>
      <c r="D331" s="224"/>
      <c r="E331" s="126"/>
      <c r="F331" s="126"/>
      <c r="G331" s="126"/>
      <c r="H331" s="126"/>
      <c r="I331" s="126"/>
      <c r="J331" s="126"/>
      <c r="K331" s="126"/>
      <c r="L331" s="126"/>
      <c r="M331" s="126"/>
      <c r="N331" s="126"/>
      <c r="O331" s="126"/>
      <c r="P331" s="126"/>
      <c r="Q331" s="126"/>
      <c r="R331" s="126"/>
      <c r="S331" s="126"/>
      <c r="T331" s="126"/>
      <c r="U331" s="126"/>
      <c r="V331" s="126"/>
      <c r="W331" s="126"/>
      <c r="X331" s="126"/>
      <c r="Y331" s="126"/>
      <c r="Z331" s="126"/>
      <c r="AA331" s="126"/>
      <c r="AB331" s="126"/>
      <c r="AC331" s="126"/>
    </row>
  </sheetData>
  <mergeCells count="6">
    <mergeCell ref="A1:B6"/>
    <mergeCell ref="C1:Z3"/>
    <mergeCell ref="AA1:AB2"/>
    <mergeCell ref="AA3:AB4"/>
    <mergeCell ref="C4:Z6"/>
    <mergeCell ref="AA5:AB6"/>
  </mergeCells>
  <pageMargins left="0.7" right="0.7" top="0.75" bottom="0.75" header="0.3" footer="0.3"/>
  <pageSetup orientation="portrait"/>
  <headerFooter>
    <oddFooter>&amp;C&amp;"Helvetica Neue,Regular"&amp;12&amp;K000000&amp;P</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43"/>
  <sheetViews>
    <sheetView showGridLines="0" workbookViewId="0"/>
  </sheetViews>
  <sheetFormatPr baseColWidth="10" defaultColWidth="11.42578125" defaultRowHeight="15" customHeight="1"/>
  <cols>
    <col min="1" max="13" width="11.42578125" style="1" customWidth="1"/>
    <col min="14" max="14" width="13.7109375" style="1" customWidth="1"/>
    <col min="15" max="17" width="11.42578125" style="1" customWidth="1"/>
    <col min="18" max="16384" width="11.42578125" style="1"/>
  </cols>
  <sheetData>
    <row r="1" spans="1:16" ht="40.35" customHeight="1">
      <c r="A1" s="381" t="s">
        <v>0</v>
      </c>
      <c r="B1" s="382"/>
      <c r="C1" s="383"/>
      <c r="D1" s="390" t="s">
        <v>1</v>
      </c>
      <c r="E1" s="391"/>
      <c r="F1" s="391"/>
      <c r="G1" s="391"/>
      <c r="H1" s="391"/>
      <c r="I1" s="391"/>
      <c r="J1" s="391"/>
      <c r="K1" s="391"/>
      <c r="L1" s="391"/>
      <c r="M1" s="391"/>
      <c r="N1" s="392" t="s">
        <v>2</v>
      </c>
      <c r="O1" s="393"/>
      <c r="P1" s="394"/>
    </row>
    <row r="2" spans="1:16" ht="29.45" customHeight="1">
      <c r="A2" s="384"/>
      <c r="B2" s="385"/>
      <c r="C2" s="386"/>
      <c r="D2" s="395" t="s">
        <v>3</v>
      </c>
      <c r="E2" s="396"/>
      <c r="F2" s="396"/>
      <c r="G2" s="396"/>
      <c r="H2" s="396"/>
      <c r="I2" s="396"/>
      <c r="J2" s="396"/>
      <c r="K2" s="396"/>
      <c r="L2" s="396"/>
      <c r="M2" s="396"/>
      <c r="N2" s="397" t="s">
        <v>4</v>
      </c>
      <c r="O2" s="398"/>
      <c r="P2" s="399"/>
    </row>
    <row r="3" spans="1:16" ht="29.45" customHeight="1">
      <c r="A3" s="387"/>
      <c r="B3" s="388"/>
      <c r="C3" s="389"/>
      <c r="D3" s="396"/>
      <c r="E3" s="396"/>
      <c r="F3" s="396"/>
      <c r="G3" s="396"/>
      <c r="H3" s="396"/>
      <c r="I3" s="396"/>
      <c r="J3" s="396"/>
      <c r="K3" s="396"/>
      <c r="L3" s="396"/>
      <c r="M3" s="396"/>
      <c r="N3" s="397" t="s">
        <v>5</v>
      </c>
      <c r="O3" s="398"/>
      <c r="P3" s="399"/>
    </row>
    <row r="4" spans="1:16" ht="15" customHeight="1">
      <c r="A4" s="4"/>
      <c r="B4" s="5"/>
      <c r="C4" s="5"/>
      <c r="D4" s="5"/>
      <c r="E4" s="5"/>
      <c r="F4" s="5"/>
      <c r="G4" s="5"/>
      <c r="H4" s="5"/>
      <c r="I4" s="5"/>
      <c r="J4" s="5"/>
      <c r="K4" s="5"/>
      <c r="L4" s="5"/>
      <c r="M4" s="5"/>
      <c r="N4" s="5"/>
      <c r="O4" s="5"/>
      <c r="P4" s="6"/>
    </row>
    <row r="5" spans="1:16" ht="15" customHeight="1">
      <c r="A5" s="7"/>
      <c r="B5" s="8"/>
      <c r="C5" s="8"/>
      <c r="D5" s="8"/>
      <c r="E5" s="8"/>
      <c r="F5" s="8"/>
      <c r="G5" s="8"/>
      <c r="H5" s="8"/>
      <c r="I5" s="8"/>
      <c r="J5" s="8"/>
      <c r="K5" s="8"/>
      <c r="L5" s="8"/>
      <c r="M5" s="8"/>
      <c r="N5" s="8"/>
      <c r="O5" s="8"/>
      <c r="P5" s="9"/>
    </row>
    <row r="6" spans="1:16" ht="20.25" customHeight="1">
      <c r="A6" s="7"/>
      <c r="B6" s="8"/>
      <c r="C6" s="13"/>
      <c r="D6" s="13"/>
      <c r="E6" s="13"/>
      <c r="F6" s="13"/>
      <c r="G6" s="401" t="s">
        <v>6</v>
      </c>
      <c r="H6" s="402"/>
      <c r="I6" s="402"/>
      <c r="J6" s="403"/>
      <c r="K6" s="13"/>
      <c r="L6" s="13"/>
      <c r="M6" s="13"/>
      <c r="N6" s="13"/>
      <c r="O6" s="8"/>
      <c r="P6" s="9"/>
    </row>
    <row r="7" spans="1:16" ht="20.25" customHeight="1">
      <c r="A7" s="7"/>
      <c r="B7" s="8"/>
      <c r="C7" s="14"/>
      <c r="D7" s="14"/>
      <c r="E7" s="14"/>
      <c r="F7" s="14"/>
      <c r="G7" s="14"/>
      <c r="H7" s="14"/>
      <c r="I7" s="14"/>
      <c r="J7" s="14"/>
      <c r="K7" s="14"/>
      <c r="L7" s="14"/>
      <c r="M7" s="14"/>
      <c r="N7" s="14"/>
      <c r="O7" s="8"/>
      <c r="P7" s="9"/>
    </row>
    <row r="8" spans="1:16" ht="14.45" customHeight="1">
      <c r="A8" s="7"/>
      <c r="B8" s="15"/>
      <c r="C8" s="404" t="s">
        <v>7</v>
      </c>
      <c r="D8" s="405"/>
      <c r="E8" s="408" t="s">
        <v>8</v>
      </c>
      <c r="F8" s="409"/>
      <c r="G8" s="409"/>
      <c r="H8" s="405"/>
      <c r="I8" s="408" t="s">
        <v>9</v>
      </c>
      <c r="J8" s="409"/>
      <c r="K8" s="409"/>
      <c r="L8" s="405"/>
      <c r="M8" s="412" t="s">
        <v>10</v>
      </c>
      <c r="N8" s="413"/>
      <c r="O8" s="16"/>
      <c r="P8" s="9"/>
    </row>
    <row r="9" spans="1:16" ht="27.6" customHeight="1">
      <c r="A9" s="7"/>
      <c r="B9" s="15"/>
      <c r="C9" s="406"/>
      <c r="D9" s="407"/>
      <c r="E9" s="410"/>
      <c r="F9" s="411"/>
      <c r="G9" s="411"/>
      <c r="H9" s="407"/>
      <c r="I9" s="410"/>
      <c r="J9" s="411"/>
      <c r="K9" s="411"/>
      <c r="L9" s="407"/>
      <c r="M9" s="414"/>
      <c r="N9" s="415"/>
      <c r="O9" s="16"/>
      <c r="P9" s="9"/>
    </row>
    <row r="10" spans="1:16" ht="21.6" customHeight="1">
      <c r="A10" s="7"/>
      <c r="B10" s="15"/>
      <c r="C10" s="416">
        <v>1</v>
      </c>
      <c r="D10" s="417"/>
      <c r="E10" s="420" t="s">
        <v>11</v>
      </c>
      <c r="F10" s="421"/>
      <c r="G10" s="421"/>
      <c r="H10" s="417"/>
      <c r="I10" s="424"/>
      <c r="J10" s="421"/>
      <c r="K10" s="421"/>
      <c r="L10" s="417"/>
      <c r="M10" s="420" t="s">
        <v>12</v>
      </c>
      <c r="N10" s="425"/>
      <c r="O10" s="16"/>
      <c r="P10" s="9"/>
    </row>
    <row r="11" spans="1:16" ht="15" customHeight="1">
      <c r="A11" s="7"/>
      <c r="B11" s="15"/>
      <c r="C11" s="418"/>
      <c r="D11" s="419"/>
      <c r="E11" s="422"/>
      <c r="F11" s="423"/>
      <c r="G11" s="423"/>
      <c r="H11" s="419"/>
      <c r="I11" s="422"/>
      <c r="J11" s="423"/>
      <c r="K11" s="423"/>
      <c r="L11" s="419"/>
      <c r="M11" s="422"/>
      <c r="N11" s="426"/>
      <c r="O11" s="16"/>
      <c r="P11" s="9"/>
    </row>
    <row r="12" spans="1:16" ht="15" customHeight="1">
      <c r="A12" s="7"/>
      <c r="B12" s="15"/>
      <c r="C12" s="429"/>
      <c r="D12" s="430"/>
      <c r="E12" s="431"/>
      <c r="F12" s="432"/>
      <c r="G12" s="432"/>
      <c r="H12" s="430"/>
      <c r="I12" s="431"/>
      <c r="J12" s="432"/>
      <c r="K12" s="432"/>
      <c r="L12" s="430"/>
      <c r="M12" s="431"/>
      <c r="N12" s="433"/>
      <c r="O12" s="16"/>
      <c r="P12" s="9"/>
    </row>
    <row r="13" spans="1:16" ht="15" customHeight="1">
      <c r="A13" s="7"/>
      <c r="B13" s="15"/>
      <c r="C13" s="418"/>
      <c r="D13" s="419"/>
      <c r="E13" s="422"/>
      <c r="F13" s="423"/>
      <c r="G13" s="423"/>
      <c r="H13" s="419"/>
      <c r="I13" s="422"/>
      <c r="J13" s="423"/>
      <c r="K13" s="423"/>
      <c r="L13" s="419"/>
      <c r="M13" s="422"/>
      <c r="N13" s="426"/>
      <c r="O13" s="16"/>
      <c r="P13" s="9"/>
    </row>
    <row r="14" spans="1:16" ht="15" customHeight="1">
      <c r="A14" s="7"/>
      <c r="B14" s="15"/>
      <c r="C14" s="434"/>
      <c r="D14" s="427"/>
      <c r="E14" s="427"/>
      <c r="F14" s="427"/>
      <c r="G14" s="427"/>
      <c r="H14" s="427"/>
      <c r="I14" s="427"/>
      <c r="J14" s="427"/>
      <c r="K14" s="427"/>
      <c r="L14" s="427"/>
      <c r="M14" s="427"/>
      <c r="N14" s="428"/>
      <c r="O14" s="16"/>
      <c r="P14" s="9"/>
    </row>
    <row r="15" spans="1:16" ht="15" customHeight="1">
      <c r="A15" s="7"/>
      <c r="B15" s="15"/>
      <c r="C15" s="434"/>
      <c r="D15" s="427"/>
      <c r="E15" s="427"/>
      <c r="F15" s="427"/>
      <c r="G15" s="427"/>
      <c r="H15" s="427"/>
      <c r="I15" s="427"/>
      <c r="J15" s="427"/>
      <c r="K15" s="427"/>
      <c r="L15" s="427"/>
      <c r="M15" s="427"/>
      <c r="N15" s="428"/>
      <c r="O15" s="16"/>
      <c r="P15" s="9"/>
    </row>
    <row r="16" spans="1:16" ht="15" customHeight="1">
      <c r="A16" s="7"/>
      <c r="B16" s="15"/>
      <c r="C16" s="429"/>
      <c r="D16" s="430"/>
      <c r="E16" s="431"/>
      <c r="F16" s="432"/>
      <c r="G16" s="432"/>
      <c r="H16" s="430"/>
      <c r="I16" s="431"/>
      <c r="J16" s="432"/>
      <c r="K16" s="432"/>
      <c r="L16" s="430"/>
      <c r="M16" s="431"/>
      <c r="N16" s="433"/>
      <c r="O16" s="16"/>
      <c r="P16" s="9"/>
    </row>
    <row r="17" spans="1:16" ht="15" customHeight="1">
      <c r="A17" s="7"/>
      <c r="B17" s="15"/>
      <c r="C17" s="418"/>
      <c r="D17" s="419"/>
      <c r="E17" s="422"/>
      <c r="F17" s="423"/>
      <c r="G17" s="423"/>
      <c r="H17" s="419"/>
      <c r="I17" s="422"/>
      <c r="J17" s="423"/>
      <c r="K17" s="423"/>
      <c r="L17" s="419"/>
      <c r="M17" s="422"/>
      <c r="N17" s="426"/>
      <c r="O17" s="16"/>
      <c r="P17" s="9"/>
    </row>
    <row r="18" spans="1:16" ht="15" customHeight="1">
      <c r="A18" s="7"/>
      <c r="B18" s="15"/>
      <c r="C18" s="429"/>
      <c r="D18" s="430"/>
      <c r="E18" s="431"/>
      <c r="F18" s="432"/>
      <c r="G18" s="432"/>
      <c r="H18" s="430"/>
      <c r="I18" s="431"/>
      <c r="J18" s="432"/>
      <c r="K18" s="432"/>
      <c r="L18" s="430"/>
      <c r="M18" s="431"/>
      <c r="N18" s="433"/>
      <c r="O18" s="16"/>
      <c r="P18" s="9"/>
    </row>
    <row r="19" spans="1:16" ht="15" customHeight="1">
      <c r="A19" s="7"/>
      <c r="B19" s="15"/>
      <c r="C19" s="418"/>
      <c r="D19" s="419"/>
      <c r="E19" s="422"/>
      <c r="F19" s="423"/>
      <c r="G19" s="423"/>
      <c r="H19" s="419"/>
      <c r="I19" s="422"/>
      <c r="J19" s="423"/>
      <c r="K19" s="423"/>
      <c r="L19" s="419"/>
      <c r="M19" s="422"/>
      <c r="N19" s="426"/>
      <c r="O19" s="16"/>
      <c r="P19" s="9"/>
    </row>
    <row r="20" spans="1:16" ht="15" customHeight="1">
      <c r="A20" s="7"/>
      <c r="B20" s="15"/>
      <c r="C20" s="429"/>
      <c r="D20" s="430"/>
      <c r="E20" s="431"/>
      <c r="F20" s="432"/>
      <c r="G20" s="432"/>
      <c r="H20" s="430"/>
      <c r="I20" s="431"/>
      <c r="J20" s="432"/>
      <c r="K20" s="432"/>
      <c r="L20" s="430"/>
      <c r="M20" s="431"/>
      <c r="N20" s="433"/>
      <c r="O20" s="16"/>
      <c r="P20" s="9"/>
    </row>
    <row r="21" spans="1:16" ht="15" customHeight="1">
      <c r="A21" s="7"/>
      <c r="B21" s="15"/>
      <c r="C21" s="418"/>
      <c r="D21" s="419"/>
      <c r="E21" s="422"/>
      <c r="F21" s="423"/>
      <c r="G21" s="423"/>
      <c r="H21" s="419"/>
      <c r="I21" s="422"/>
      <c r="J21" s="423"/>
      <c r="K21" s="423"/>
      <c r="L21" s="419"/>
      <c r="M21" s="422"/>
      <c r="N21" s="426"/>
      <c r="O21" s="16"/>
      <c r="P21" s="9"/>
    </row>
    <row r="22" spans="1:16" ht="15" customHeight="1">
      <c r="A22" s="7"/>
      <c r="B22" s="15"/>
      <c r="C22" s="429"/>
      <c r="D22" s="430"/>
      <c r="E22" s="431"/>
      <c r="F22" s="432"/>
      <c r="G22" s="432"/>
      <c r="H22" s="430"/>
      <c r="I22" s="431"/>
      <c r="J22" s="432"/>
      <c r="K22" s="432"/>
      <c r="L22" s="430"/>
      <c r="M22" s="431"/>
      <c r="N22" s="433"/>
      <c r="O22" s="16"/>
      <c r="P22" s="9"/>
    </row>
    <row r="23" spans="1:16" ht="15.75" customHeight="1">
      <c r="A23" s="7"/>
      <c r="B23" s="15"/>
      <c r="C23" s="435"/>
      <c r="D23" s="436"/>
      <c r="E23" s="437"/>
      <c r="F23" s="438"/>
      <c r="G23" s="438"/>
      <c r="H23" s="436"/>
      <c r="I23" s="437"/>
      <c r="J23" s="438"/>
      <c r="K23" s="438"/>
      <c r="L23" s="436"/>
      <c r="M23" s="437"/>
      <c r="N23" s="439"/>
      <c r="O23" s="16"/>
      <c r="P23" s="9"/>
    </row>
    <row r="24" spans="1:16" ht="15" customHeight="1">
      <c r="A24" s="7"/>
      <c r="B24" s="8"/>
      <c r="C24" s="17"/>
      <c r="D24" s="17"/>
      <c r="E24" s="17"/>
      <c r="F24" s="17"/>
      <c r="G24" s="17"/>
      <c r="H24" s="17"/>
      <c r="I24" s="17"/>
      <c r="J24" s="17"/>
      <c r="K24" s="17"/>
      <c r="L24" s="17"/>
      <c r="M24" s="17"/>
      <c r="N24" s="17"/>
      <c r="O24" s="8"/>
      <c r="P24" s="9"/>
    </row>
    <row r="25" spans="1:16" ht="15" customHeight="1">
      <c r="A25" s="7"/>
      <c r="B25" s="8"/>
      <c r="C25" s="18"/>
      <c r="D25" s="18"/>
      <c r="E25" s="18"/>
      <c r="F25" s="18"/>
      <c r="G25" s="18"/>
      <c r="H25" s="18"/>
      <c r="I25" s="18"/>
      <c r="J25" s="18"/>
      <c r="K25" s="18"/>
      <c r="L25" s="18"/>
      <c r="M25" s="18"/>
      <c r="N25" s="18"/>
      <c r="O25" s="8"/>
      <c r="P25" s="9"/>
    </row>
    <row r="26" spans="1:16" ht="15" customHeight="1">
      <c r="A26" s="7"/>
      <c r="B26" s="8"/>
      <c r="C26" s="18"/>
      <c r="D26" s="18"/>
      <c r="E26" s="18"/>
      <c r="F26" s="18"/>
      <c r="G26" s="18"/>
      <c r="H26" s="18"/>
      <c r="I26" s="18"/>
      <c r="J26" s="18"/>
      <c r="K26" s="18"/>
      <c r="L26" s="18"/>
      <c r="M26" s="18"/>
      <c r="N26" s="18"/>
      <c r="O26" s="8"/>
      <c r="P26" s="9"/>
    </row>
    <row r="27" spans="1:16" ht="15" customHeight="1">
      <c r="A27" s="7"/>
      <c r="B27" s="8"/>
      <c r="C27" s="18"/>
      <c r="D27" s="18"/>
      <c r="E27" s="18"/>
      <c r="F27" s="18"/>
      <c r="G27" s="18"/>
      <c r="H27" s="18"/>
      <c r="I27" s="18"/>
      <c r="J27" s="18"/>
      <c r="K27" s="18"/>
      <c r="L27" s="18"/>
      <c r="M27" s="18"/>
      <c r="N27" s="18"/>
      <c r="O27" s="8"/>
      <c r="P27" s="9"/>
    </row>
    <row r="28" spans="1:16" ht="15" customHeight="1">
      <c r="A28" s="7"/>
      <c r="B28" s="8"/>
      <c r="C28" s="18"/>
      <c r="D28" s="18"/>
      <c r="E28" s="18"/>
      <c r="F28" s="18"/>
      <c r="G28" s="18"/>
      <c r="H28" s="18"/>
      <c r="I28" s="18"/>
      <c r="J28" s="18"/>
      <c r="K28" s="18"/>
      <c r="L28" s="18"/>
      <c r="M28" s="18"/>
      <c r="N28" s="18"/>
      <c r="O28" s="8"/>
      <c r="P28" s="9"/>
    </row>
    <row r="29" spans="1:16" ht="15" customHeight="1">
      <c r="A29" s="7"/>
      <c r="B29" s="8"/>
      <c r="C29" s="18"/>
      <c r="D29" s="18"/>
      <c r="E29" s="18"/>
      <c r="F29" s="18"/>
      <c r="G29" s="18"/>
      <c r="H29" s="18"/>
      <c r="I29" s="18"/>
      <c r="J29" s="18"/>
      <c r="K29" s="18"/>
      <c r="L29" s="18"/>
      <c r="M29" s="18"/>
      <c r="N29" s="18"/>
      <c r="O29" s="8"/>
      <c r="P29" s="9"/>
    </row>
    <row r="30" spans="1:16" ht="15" customHeight="1">
      <c r="A30" s="7"/>
      <c r="B30" s="8"/>
      <c r="C30" s="18"/>
      <c r="D30" s="18"/>
      <c r="E30" s="18"/>
      <c r="F30" s="18"/>
      <c r="G30" s="18"/>
      <c r="H30" s="18"/>
      <c r="I30" s="18"/>
      <c r="J30" s="18"/>
      <c r="K30" s="18"/>
      <c r="L30" s="18"/>
      <c r="M30" s="18"/>
      <c r="N30" s="18"/>
      <c r="O30" s="8"/>
      <c r="P30" s="9"/>
    </row>
    <row r="31" spans="1:16" ht="15" customHeight="1">
      <c r="A31" s="7"/>
      <c r="B31" s="8"/>
      <c r="C31" s="18"/>
      <c r="D31" s="18"/>
      <c r="E31" s="18"/>
      <c r="F31" s="18"/>
      <c r="G31" s="18"/>
      <c r="H31" s="18"/>
      <c r="I31" s="18"/>
      <c r="J31" s="18"/>
      <c r="K31" s="18"/>
      <c r="L31" s="18"/>
      <c r="M31" s="18"/>
      <c r="N31" s="18"/>
      <c r="O31" s="8"/>
      <c r="P31" s="9"/>
    </row>
    <row r="32" spans="1:16" ht="15" customHeight="1">
      <c r="A32" s="7"/>
      <c r="B32" s="8"/>
      <c r="C32" s="18"/>
      <c r="D32" s="18"/>
      <c r="E32" s="18"/>
      <c r="F32" s="18"/>
      <c r="G32" s="18"/>
      <c r="H32" s="18"/>
      <c r="I32" s="18"/>
      <c r="J32" s="18"/>
      <c r="K32" s="18"/>
      <c r="L32" s="18"/>
      <c r="M32" s="18"/>
      <c r="N32" s="18"/>
      <c r="O32" s="8"/>
      <c r="P32" s="9"/>
    </row>
    <row r="33" spans="1:16" ht="15" customHeight="1">
      <c r="A33" s="7"/>
      <c r="B33" s="8"/>
      <c r="C33" s="18"/>
      <c r="D33" s="18"/>
      <c r="E33" s="18"/>
      <c r="F33" s="18"/>
      <c r="G33" s="18"/>
      <c r="H33" s="18"/>
      <c r="I33" s="18"/>
      <c r="J33" s="18"/>
      <c r="K33" s="18"/>
      <c r="L33" s="18"/>
      <c r="M33" s="18"/>
      <c r="N33" s="18"/>
      <c r="O33" s="8"/>
      <c r="P33" s="9"/>
    </row>
    <row r="34" spans="1:16" ht="15" customHeight="1">
      <c r="A34" s="7"/>
      <c r="B34" s="8"/>
      <c r="C34" s="18"/>
      <c r="D34" s="18"/>
      <c r="E34" s="18"/>
      <c r="F34" s="18"/>
      <c r="G34" s="18"/>
      <c r="H34" s="18"/>
      <c r="I34" s="18"/>
      <c r="J34" s="18"/>
      <c r="K34" s="18"/>
      <c r="L34" s="18"/>
      <c r="M34" s="18"/>
      <c r="N34" s="18"/>
      <c r="O34" s="8"/>
      <c r="P34" s="9"/>
    </row>
    <row r="35" spans="1:16" ht="15" customHeight="1">
      <c r="A35" s="7"/>
      <c r="B35" s="8"/>
      <c r="C35" s="18"/>
      <c r="D35" s="18"/>
      <c r="E35" s="18"/>
      <c r="F35" s="18"/>
      <c r="G35" s="18"/>
      <c r="H35" s="18"/>
      <c r="I35" s="18"/>
      <c r="J35" s="18"/>
      <c r="K35" s="18"/>
      <c r="L35" s="18"/>
      <c r="M35" s="18"/>
      <c r="N35" s="18"/>
      <c r="O35" s="8"/>
      <c r="P35" s="9"/>
    </row>
    <row r="36" spans="1:16" ht="15" customHeight="1">
      <c r="A36" s="7"/>
      <c r="B36" s="8"/>
      <c r="C36" s="18"/>
      <c r="D36" s="18"/>
      <c r="E36" s="18"/>
      <c r="F36" s="18"/>
      <c r="G36" s="18"/>
      <c r="H36" s="18"/>
      <c r="I36" s="18"/>
      <c r="J36" s="18"/>
      <c r="K36" s="18"/>
      <c r="L36" s="18"/>
      <c r="M36" s="18"/>
      <c r="N36" s="18"/>
      <c r="O36" s="8"/>
      <c r="P36" s="9"/>
    </row>
    <row r="37" spans="1:16" ht="15" customHeight="1">
      <c r="A37" s="7"/>
      <c r="B37" s="8"/>
      <c r="C37" s="18"/>
      <c r="D37" s="18"/>
      <c r="E37" s="18"/>
      <c r="F37" s="18"/>
      <c r="G37" s="18"/>
      <c r="H37" s="18"/>
      <c r="I37" s="18"/>
      <c r="J37" s="18"/>
      <c r="K37" s="18"/>
      <c r="L37" s="18"/>
      <c r="M37" s="18"/>
      <c r="N37" s="18"/>
      <c r="O37" s="8"/>
      <c r="P37" s="9"/>
    </row>
    <row r="38" spans="1:16" ht="15" customHeight="1">
      <c r="A38" s="7"/>
      <c r="B38" s="8"/>
      <c r="C38" s="18"/>
      <c r="D38" s="18"/>
      <c r="E38" s="18"/>
      <c r="F38" s="18"/>
      <c r="G38" s="18"/>
      <c r="H38" s="18"/>
      <c r="I38" s="18"/>
      <c r="J38" s="18"/>
      <c r="K38" s="18"/>
      <c r="L38" s="18"/>
      <c r="M38" s="18"/>
      <c r="N38" s="18"/>
      <c r="O38" s="8"/>
      <c r="P38" s="9"/>
    </row>
    <row r="39" spans="1:16" ht="15" customHeight="1">
      <c r="A39" s="7"/>
      <c r="B39" s="8"/>
      <c r="C39" s="18"/>
      <c r="D39" s="18"/>
      <c r="E39" s="18"/>
      <c r="F39" s="18"/>
      <c r="G39" s="18"/>
      <c r="H39" s="18"/>
      <c r="I39" s="18"/>
      <c r="J39" s="18"/>
      <c r="K39" s="18"/>
      <c r="L39" s="18"/>
      <c r="M39" s="18"/>
      <c r="N39" s="18"/>
      <c r="O39" s="8"/>
      <c r="P39" s="9"/>
    </row>
    <row r="40" spans="1:16" ht="15" customHeight="1">
      <c r="A40" s="7"/>
      <c r="B40" s="8"/>
      <c r="C40" s="18"/>
      <c r="D40" s="18"/>
      <c r="E40" s="18"/>
      <c r="F40" s="18"/>
      <c r="G40" s="18"/>
      <c r="H40" s="18"/>
      <c r="I40" s="18"/>
      <c r="J40" s="18"/>
      <c r="K40" s="18"/>
      <c r="L40" s="18"/>
      <c r="M40" s="18"/>
      <c r="N40" s="18"/>
      <c r="O40" s="8"/>
      <c r="P40" s="9"/>
    </row>
    <row r="41" spans="1:16" ht="15" customHeight="1">
      <c r="A41" s="7"/>
      <c r="B41" s="8"/>
      <c r="C41" s="18"/>
      <c r="D41" s="18"/>
      <c r="E41" s="18"/>
      <c r="F41" s="18"/>
      <c r="G41" s="18"/>
      <c r="H41" s="18"/>
      <c r="I41" s="18"/>
      <c r="J41" s="18"/>
      <c r="K41" s="18"/>
      <c r="L41" s="18"/>
      <c r="M41" s="18"/>
      <c r="N41" s="18"/>
      <c r="O41" s="8"/>
      <c r="P41" s="9"/>
    </row>
    <row r="42" spans="1:16" ht="15" customHeight="1">
      <c r="A42" s="7"/>
      <c r="B42" s="8"/>
      <c r="C42" s="18"/>
      <c r="D42" s="18"/>
      <c r="E42" s="18"/>
      <c r="F42" s="18"/>
      <c r="G42" s="18"/>
      <c r="H42" s="18"/>
      <c r="I42" s="18"/>
      <c r="J42" s="18"/>
      <c r="K42" s="18"/>
      <c r="L42" s="18"/>
      <c r="M42" s="18"/>
      <c r="N42" s="18"/>
      <c r="O42" s="8"/>
      <c r="P42" s="9"/>
    </row>
    <row r="43" spans="1:16" ht="15" customHeight="1">
      <c r="A43" s="10"/>
      <c r="B43" s="11"/>
      <c r="C43" s="19"/>
      <c r="D43" s="19"/>
      <c r="E43" s="19"/>
      <c r="F43" s="19"/>
      <c r="G43" s="19"/>
      <c r="H43" s="19"/>
      <c r="I43" s="19"/>
      <c r="J43" s="19"/>
      <c r="K43" s="19"/>
      <c r="L43" s="19"/>
      <c r="M43" s="19"/>
      <c r="N43" s="19"/>
      <c r="O43" s="11"/>
      <c r="P43" s="12"/>
    </row>
  </sheetData>
  <mergeCells count="39">
    <mergeCell ref="C16:D17"/>
    <mergeCell ref="E16:H17"/>
    <mergeCell ref="I16:L17"/>
    <mergeCell ref="M16:N17"/>
    <mergeCell ref="C22:D23"/>
    <mergeCell ref="E22:H23"/>
    <mergeCell ref="I22:L23"/>
    <mergeCell ref="M22:N23"/>
    <mergeCell ref="C18:D19"/>
    <mergeCell ref="E18:H19"/>
    <mergeCell ref="I18:L19"/>
    <mergeCell ref="M18:N19"/>
    <mergeCell ref="C20:D21"/>
    <mergeCell ref="E20:H21"/>
    <mergeCell ref="I20:L21"/>
    <mergeCell ref="M20:N21"/>
    <mergeCell ref="C10:D11"/>
    <mergeCell ref="E10:H11"/>
    <mergeCell ref="I10:L11"/>
    <mergeCell ref="M10:N11"/>
    <mergeCell ref="E14:H15"/>
    <mergeCell ref="I14:L15"/>
    <mergeCell ref="M14:N15"/>
    <mergeCell ref="C12:D13"/>
    <mergeCell ref="E12:H13"/>
    <mergeCell ref="I12:L13"/>
    <mergeCell ref="M12:N13"/>
    <mergeCell ref="C14:D15"/>
    <mergeCell ref="D1:M1"/>
    <mergeCell ref="D2:M3"/>
    <mergeCell ref="G6:J6"/>
    <mergeCell ref="C8:D9"/>
    <mergeCell ref="N1:P1"/>
    <mergeCell ref="N2:P2"/>
    <mergeCell ref="N3:P3"/>
    <mergeCell ref="A1:C3"/>
    <mergeCell ref="E8:H9"/>
    <mergeCell ref="I8:L9"/>
    <mergeCell ref="M8:N9"/>
  </mergeCells>
  <pageMargins left="0.19685" right="0.19685" top="0.748031" bottom="0.748031" header="0.31496099999999999" footer="0.31496099999999999"/>
  <pageSetup orientation="portrait"/>
  <headerFooter>
    <oddFooter>&amp;C&amp;"Helvetica Neue,Regular"&amp;12&amp;K000000&amp;P</oddFooter>
  </headerFooter>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AC53"/>
  <sheetViews>
    <sheetView showGridLines="0" workbookViewId="0"/>
  </sheetViews>
  <sheetFormatPr baseColWidth="10" defaultColWidth="10.85546875" defaultRowHeight="15" customHeight="1"/>
  <cols>
    <col min="1" max="1" width="25.7109375" style="1" customWidth="1"/>
    <col min="2" max="2" width="51.140625" style="1" customWidth="1"/>
    <col min="3" max="3" width="67" style="1" customWidth="1"/>
    <col min="4" max="4" width="42.140625" style="1" customWidth="1"/>
    <col min="5" max="5" width="17.7109375" style="1" customWidth="1"/>
    <col min="6" max="6" width="21" style="1" customWidth="1"/>
    <col min="7" max="30" width="10.85546875" style="1" customWidth="1"/>
    <col min="31" max="16384" width="10.85546875" style="1"/>
  </cols>
  <sheetData>
    <row r="1" spans="1:29" ht="13.5" customHeight="1">
      <c r="A1" s="616"/>
      <c r="B1" s="602" t="s">
        <v>1</v>
      </c>
      <c r="C1" s="603"/>
      <c r="D1" s="603"/>
      <c r="E1" s="603"/>
      <c r="F1" s="603"/>
      <c r="G1" s="603"/>
      <c r="H1" s="603"/>
      <c r="I1" s="603"/>
      <c r="J1" s="603"/>
      <c r="K1" s="603"/>
      <c r="L1" s="603"/>
      <c r="M1" s="603"/>
      <c r="N1" s="603"/>
      <c r="O1" s="603"/>
      <c r="P1" s="603"/>
      <c r="Q1" s="603"/>
      <c r="R1" s="603"/>
      <c r="S1" s="603"/>
      <c r="T1" s="603"/>
      <c r="U1" s="603"/>
      <c r="V1" s="603"/>
      <c r="W1" s="603"/>
      <c r="X1" s="603"/>
      <c r="Y1" s="603"/>
      <c r="Z1" s="603"/>
      <c r="AA1" s="617" t="s">
        <v>2</v>
      </c>
      <c r="AB1" s="618"/>
      <c r="AC1" s="224"/>
    </row>
    <row r="2" spans="1:29" ht="15" customHeight="1">
      <c r="A2" s="616"/>
      <c r="B2" s="603"/>
      <c r="C2" s="603"/>
      <c r="D2" s="603"/>
      <c r="E2" s="603"/>
      <c r="F2" s="603"/>
      <c r="G2" s="603"/>
      <c r="H2" s="603"/>
      <c r="I2" s="603"/>
      <c r="J2" s="603"/>
      <c r="K2" s="603"/>
      <c r="L2" s="603"/>
      <c r="M2" s="603"/>
      <c r="N2" s="603"/>
      <c r="O2" s="603"/>
      <c r="P2" s="603"/>
      <c r="Q2" s="603"/>
      <c r="R2" s="603"/>
      <c r="S2" s="603"/>
      <c r="T2" s="603"/>
      <c r="U2" s="603"/>
      <c r="V2" s="603"/>
      <c r="W2" s="603"/>
      <c r="X2" s="603"/>
      <c r="Y2" s="603"/>
      <c r="Z2" s="603"/>
      <c r="AA2" s="618"/>
      <c r="AB2" s="618"/>
      <c r="AC2" s="224"/>
    </row>
    <row r="3" spans="1:29" ht="15" customHeight="1">
      <c r="A3" s="616"/>
      <c r="B3" s="603"/>
      <c r="C3" s="603"/>
      <c r="D3" s="603"/>
      <c r="E3" s="603"/>
      <c r="F3" s="603"/>
      <c r="G3" s="603"/>
      <c r="H3" s="603"/>
      <c r="I3" s="603"/>
      <c r="J3" s="603"/>
      <c r="K3" s="603"/>
      <c r="L3" s="603"/>
      <c r="M3" s="603"/>
      <c r="N3" s="603"/>
      <c r="O3" s="603"/>
      <c r="P3" s="603"/>
      <c r="Q3" s="603"/>
      <c r="R3" s="603"/>
      <c r="S3" s="603"/>
      <c r="T3" s="603"/>
      <c r="U3" s="603"/>
      <c r="V3" s="603"/>
      <c r="W3" s="603"/>
      <c r="X3" s="603"/>
      <c r="Y3" s="603"/>
      <c r="Z3" s="603"/>
      <c r="AA3" s="619" t="s">
        <v>4</v>
      </c>
      <c r="AB3" s="620"/>
      <c r="AC3" s="224"/>
    </row>
    <row r="4" spans="1:29" ht="15" customHeight="1">
      <c r="A4" s="616"/>
      <c r="B4" s="604" t="s">
        <v>3</v>
      </c>
      <c r="C4" s="605"/>
      <c r="D4" s="605"/>
      <c r="E4" s="605"/>
      <c r="F4" s="605"/>
      <c r="G4" s="605"/>
      <c r="H4" s="605"/>
      <c r="I4" s="605"/>
      <c r="J4" s="605"/>
      <c r="K4" s="605"/>
      <c r="L4" s="605"/>
      <c r="M4" s="605"/>
      <c r="N4" s="605"/>
      <c r="O4" s="605"/>
      <c r="P4" s="605"/>
      <c r="Q4" s="605"/>
      <c r="R4" s="605"/>
      <c r="S4" s="605"/>
      <c r="T4" s="605"/>
      <c r="U4" s="605"/>
      <c r="V4" s="605"/>
      <c r="W4" s="605"/>
      <c r="X4" s="605"/>
      <c r="Y4" s="605"/>
      <c r="Z4" s="605"/>
      <c r="AA4" s="620"/>
      <c r="AB4" s="620"/>
      <c r="AC4" s="224"/>
    </row>
    <row r="5" spans="1:29" ht="15" customHeight="1">
      <c r="A5" s="616"/>
      <c r="B5" s="605"/>
      <c r="C5" s="605"/>
      <c r="D5" s="605"/>
      <c r="E5" s="605"/>
      <c r="F5" s="605"/>
      <c r="G5" s="605"/>
      <c r="H5" s="605"/>
      <c r="I5" s="605"/>
      <c r="J5" s="605"/>
      <c r="K5" s="605"/>
      <c r="L5" s="605"/>
      <c r="M5" s="605"/>
      <c r="N5" s="605"/>
      <c r="O5" s="605"/>
      <c r="P5" s="605"/>
      <c r="Q5" s="605"/>
      <c r="R5" s="605"/>
      <c r="S5" s="605"/>
      <c r="T5" s="605"/>
      <c r="U5" s="605"/>
      <c r="V5" s="605"/>
      <c r="W5" s="605"/>
      <c r="X5" s="605"/>
      <c r="Y5" s="605"/>
      <c r="Z5" s="605"/>
      <c r="AA5" s="619" t="s">
        <v>5</v>
      </c>
      <c r="AB5" s="620"/>
      <c r="AC5" s="224"/>
    </row>
    <row r="6" spans="1:29" ht="15" customHeight="1">
      <c r="A6" s="616"/>
      <c r="B6" s="605"/>
      <c r="C6" s="605"/>
      <c r="D6" s="605"/>
      <c r="E6" s="605"/>
      <c r="F6" s="605"/>
      <c r="G6" s="605"/>
      <c r="H6" s="605"/>
      <c r="I6" s="605"/>
      <c r="J6" s="605"/>
      <c r="K6" s="605"/>
      <c r="L6" s="605"/>
      <c r="M6" s="605"/>
      <c r="N6" s="605"/>
      <c r="O6" s="605"/>
      <c r="P6" s="605"/>
      <c r="Q6" s="605"/>
      <c r="R6" s="605"/>
      <c r="S6" s="605"/>
      <c r="T6" s="605"/>
      <c r="U6" s="605"/>
      <c r="V6" s="605"/>
      <c r="W6" s="605"/>
      <c r="X6" s="605"/>
      <c r="Y6" s="605"/>
      <c r="Z6" s="605"/>
      <c r="AA6" s="620"/>
      <c r="AB6" s="620"/>
      <c r="AC6" s="224"/>
    </row>
    <row r="7" spans="1:29" ht="15" customHeight="1">
      <c r="A7" s="225"/>
      <c r="B7" s="225"/>
      <c r="C7" s="226"/>
      <c r="D7" s="225"/>
      <c r="E7" s="225"/>
      <c r="F7" s="342"/>
      <c r="G7" s="225"/>
      <c r="H7" s="225"/>
      <c r="I7" s="225"/>
      <c r="J7" s="225"/>
      <c r="K7" s="225"/>
      <c r="L7" s="225"/>
      <c r="M7" s="225"/>
      <c r="N7" s="225"/>
      <c r="O7" s="225"/>
      <c r="P7" s="225"/>
      <c r="Q7" s="225"/>
      <c r="R7" s="225"/>
      <c r="S7" s="225"/>
      <c r="T7" s="225"/>
      <c r="U7" s="225"/>
      <c r="V7" s="225"/>
      <c r="W7" s="225"/>
      <c r="X7" s="225"/>
      <c r="Y7" s="225"/>
      <c r="Z7" s="225"/>
      <c r="AA7" s="225"/>
      <c r="AB7" s="225"/>
      <c r="AC7" s="126"/>
    </row>
    <row r="8" spans="1:29" ht="15" customHeight="1">
      <c r="A8" s="126"/>
      <c r="B8" s="126"/>
      <c r="C8" s="227"/>
      <c r="D8" s="126"/>
      <c r="E8" s="126"/>
      <c r="F8" s="343"/>
      <c r="G8" s="126"/>
      <c r="H8" s="126"/>
      <c r="I8" s="126"/>
      <c r="J8" s="126"/>
      <c r="K8" s="126"/>
      <c r="L8" s="126"/>
      <c r="M8" s="126"/>
      <c r="N8" s="126"/>
      <c r="O8" s="126"/>
      <c r="P8" s="126"/>
      <c r="Q8" s="126"/>
      <c r="R8" s="126"/>
      <c r="S8" s="126"/>
      <c r="T8" s="126"/>
      <c r="U8" s="126"/>
      <c r="V8" s="126"/>
      <c r="W8" s="126"/>
      <c r="X8" s="126"/>
      <c r="Y8" s="126"/>
      <c r="Z8" s="126"/>
      <c r="AA8" s="126"/>
      <c r="AB8" s="126"/>
      <c r="AC8" s="126"/>
    </row>
    <row r="9" spans="1:29" ht="15" customHeight="1">
      <c r="A9" s="126"/>
      <c r="B9" s="126"/>
      <c r="C9" s="227"/>
      <c r="D9" s="126"/>
      <c r="E9" s="126"/>
      <c r="F9" s="343"/>
      <c r="G9" s="126"/>
      <c r="H9" s="126"/>
      <c r="I9" s="126"/>
      <c r="J9" s="126"/>
      <c r="K9" s="126"/>
      <c r="L9" s="126"/>
      <c r="M9" s="126"/>
      <c r="N9" s="126"/>
      <c r="O9" s="126"/>
      <c r="P9" s="126"/>
      <c r="Q9" s="126"/>
      <c r="R9" s="126"/>
      <c r="S9" s="126"/>
      <c r="T9" s="126"/>
      <c r="U9" s="126"/>
      <c r="V9" s="126"/>
      <c r="W9" s="126"/>
      <c r="X9" s="126"/>
      <c r="Y9" s="126"/>
      <c r="Z9" s="126"/>
      <c r="AA9" s="126"/>
      <c r="AB9" s="126"/>
      <c r="AC9" s="126"/>
    </row>
    <row r="10" spans="1:29" ht="18" customHeight="1">
      <c r="A10" s="126"/>
      <c r="B10" s="126"/>
      <c r="C10" s="344"/>
      <c r="D10" s="126"/>
      <c r="E10" s="126"/>
      <c r="F10" s="345"/>
      <c r="G10" s="126"/>
      <c r="H10" s="126"/>
      <c r="I10" s="126"/>
      <c r="J10" s="126"/>
      <c r="K10" s="126"/>
      <c r="L10" s="126"/>
      <c r="M10" s="126"/>
      <c r="N10" s="126"/>
      <c r="O10" s="126"/>
      <c r="P10" s="126"/>
      <c r="Q10" s="126"/>
      <c r="R10" s="126"/>
      <c r="S10" s="126"/>
      <c r="T10" s="126"/>
      <c r="U10" s="126"/>
      <c r="V10" s="126"/>
      <c r="W10" s="126"/>
      <c r="X10" s="126"/>
      <c r="Y10" s="126"/>
      <c r="Z10" s="126"/>
      <c r="AA10" s="126"/>
      <c r="AB10" s="126"/>
      <c r="AC10" s="126"/>
    </row>
    <row r="11" spans="1:29" ht="18" customHeight="1">
      <c r="A11" s="240"/>
      <c r="B11" s="240"/>
      <c r="C11" s="346"/>
      <c r="D11" s="240"/>
      <c r="E11" s="240"/>
      <c r="F11" s="347"/>
      <c r="G11" s="126"/>
      <c r="H11" s="126"/>
      <c r="I11" s="126"/>
      <c r="J11" s="126"/>
      <c r="K11" s="126"/>
      <c r="L11" s="126"/>
      <c r="M11" s="126"/>
      <c r="N11" s="126"/>
      <c r="O11" s="126"/>
      <c r="P11" s="126"/>
      <c r="Q11" s="126"/>
      <c r="R11" s="126"/>
      <c r="S11" s="126"/>
      <c r="T11" s="126"/>
      <c r="U11" s="126"/>
      <c r="V11" s="126"/>
      <c r="W11" s="126"/>
      <c r="X11" s="126"/>
      <c r="Y11" s="126"/>
      <c r="Z11" s="126"/>
      <c r="AA11" s="126"/>
      <c r="AB11" s="126"/>
      <c r="AC11" s="126"/>
    </row>
    <row r="12" spans="1:29" ht="45.95" customHeight="1">
      <c r="A12" s="348" t="s">
        <v>1690</v>
      </c>
      <c r="B12" s="653" t="s">
        <v>1691</v>
      </c>
      <c r="C12" s="654"/>
      <c r="D12" s="348" t="s">
        <v>1692</v>
      </c>
      <c r="E12" s="348" t="s">
        <v>1693</v>
      </c>
      <c r="F12" s="229" t="s">
        <v>1694</v>
      </c>
      <c r="G12" s="224"/>
      <c r="H12" s="126"/>
      <c r="I12" s="126"/>
      <c r="J12" s="126"/>
      <c r="K12" s="126"/>
      <c r="L12" s="126"/>
      <c r="M12" s="126"/>
      <c r="N12" s="126"/>
      <c r="O12" s="126"/>
      <c r="P12" s="126"/>
      <c r="Q12" s="126"/>
      <c r="R12" s="126"/>
      <c r="S12" s="126"/>
      <c r="T12" s="126"/>
      <c r="U12" s="126"/>
      <c r="V12" s="126"/>
      <c r="W12" s="126"/>
      <c r="X12" s="126"/>
      <c r="Y12" s="126"/>
      <c r="Z12" s="126"/>
      <c r="AA12" s="126"/>
      <c r="AB12" s="126"/>
      <c r="AC12" s="126"/>
    </row>
    <row r="13" spans="1:29" ht="39.950000000000003" customHeight="1">
      <c r="A13" s="635" t="s">
        <v>1695</v>
      </c>
      <c r="B13" s="637" t="s">
        <v>1696</v>
      </c>
      <c r="C13" s="159" t="s">
        <v>1697</v>
      </c>
      <c r="D13" s="350" t="s">
        <v>1698</v>
      </c>
      <c r="E13" s="639">
        <v>1</v>
      </c>
      <c r="F13" s="652">
        <v>282000000</v>
      </c>
      <c r="G13" s="224"/>
      <c r="H13" s="126"/>
      <c r="I13" s="126"/>
      <c r="J13" s="126"/>
      <c r="K13" s="126"/>
      <c r="L13" s="126"/>
      <c r="M13" s="126"/>
      <c r="N13" s="126"/>
      <c r="O13" s="126"/>
      <c r="P13" s="126"/>
      <c r="Q13" s="126"/>
      <c r="R13" s="126"/>
      <c r="S13" s="126"/>
      <c r="T13" s="126"/>
      <c r="U13" s="126"/>
      <c r="V13" s="126"/>
      <c r="W13" s="126"/>
      <c r="X13" s="126"/>
      <c r="Y13" s="126"/>
      <c r="Z13" s="126"/>
      <c r="AA13" s="126"/>
      <c r="AB13" s="126"/>
      <c r="AC13" s="126"/>
    </row>
    <row r="14" spans="1:29" ht="65.099999999999994" customHeight="1">
      <c r="A14" s="636"/>
      <c r="B14" s="638"/>
      <c r="C14" s="159" t="s">
        <v>1699</v>
      </c>
      <c r="D14" s="350" t="s">
        <v>1700</v>
      </c>
      <c r="E14" s="639"/>
      <c r="F14" s="652"/>
      <c r="G14" s="224"/>
      <c r="H14" s="126"/>
      <c r="I14" s="126"/>
      <c r="J14" s="126"/>
      <c r="K14" s="126"/>
      <c r="L14" s="126"/>
      <c r="M14" s="126"/>
      <c r="N14" s="126"/>
      <c r="O14" s="126"/>
      <c r="P14" s="126"/>
      <c r="Q14" s="126"/>
      <c r="R14" s="126"/>
      <c r="S14" s="126"/>
      <c r="T14" s="126"/>
      <c r="U14" s="126"/>
      <c r="V14" s="126"/>
      <c r="W14" s="126"/>
      <c r="X14" s="126"/>
      <c r="Y14" s="126"/>
      <c r="Z14" s="126"/>
      <c r="AA14" s="126"/>
      <c r="AB14" s="126"/>
      <c r="AC14" s="126"/>
    </row>
    <row r="15" spans="1:29" ht="39.950000000000003" customHeight="1">
      <c r="A15" s="636"/>
      <c r="B15" s="637" t="s">
        <v>1701</v>
      </c>
      <c r="C15" s="159" t="s">
        <v>1702</v>
      </c>
      <c r="D15" s="350" t="s">
        <v>1698</v>
      </c>
      <c r="E15" s="639">
        <v>1</v>
      </c>
      <c r="F15" s="652">
        <v>292000000</v>
      </c>
      <c r="G15" s="224"/>
      <c r="H15" s="126"/>
      <c r="I15" s="126"/>
      <c r="J15" s="126"/>
      <c r="K15" s="126"/>
      <c r="L15" s="126"/>
      <c r="M15" s="126"/>
      <c r="N15" s="126"/>
      <c r="O15" s="126"/>
      <c r="P15" s="126"/>
      <c r="Q15" s="126"/>
      <c r="R15" s="126"/>
      <c r="S15" s="126"/>
      <c r="T15" s="126"/>
      <c r="U15" s="126"/>
      <c r="V15" s="126"/>
      <c r="W15" s="126"/>
      <c r="X15" s="126"/>
      <c r="Y15" s="126"/>
      <c r="Z15" s="126"/>
      <c r="AA15" s="126"/>
      <c r="AB15" s="126"/>
      <c r="AC15" s="126"/>
    </row>
    <row r="16" spans="1:29" ht="75" customHeight="1">
      <c r="A16" s="636"/>
      <c r="B16" s="638"/>
      <c r="C16" s="159" t="s">
        <v>1703</v>
      </c>
      <c r="D16" s="350" t="s">
        <v>1700</v>
      </c>
      <c r="E16" s="639"/>
      <c r="F16" s="652"/>
      <c r="G16" s="224"/>
      <c r="H16" s="126"/>
      <c r="I16" s="126"/>
      <c r="J16" s="126"/>
      <c r="K16" s="126"/>
      <c r="L16" s="126"/>
      <c r="M16" s="126"/>
      <c r="N16" s="126"/>
      <c r="O16" s="126"/>
      <c r="P16" s="126"/>
      <c r="Q16" s="126"/>
      <c r="R16" s="126"/>
      <c r="S16" s="126"/>
      <c r="T16" s="126"/>
      <c r="U16" s="126"/>
      <c r="V16" s="126"/>
      <c r="W16" s="126"/>
      <c r="X16" s="126"/>
      <c r="Y16" s="126"/>
      <c r="Z16" s="126"/>
      <c r="AA16" s="126"/>
      <c r="AB16" s="126"/>
      <c r="AC16" s="126"/>
    </row>
    <row r="17" spans="1:29" ht="36" customHeight="1">
      <c r="A17" s="636"/>
      <c r="B17" s="637" t="s">
        <v>1704</v>
      </c>
      <c r="C17" s="159" t="s">
        <v>1705</v>
      </c>
      <c r="D17" s="350" t="s">
        <v>1698</v>
      </c>
      <c r="E17" s="639">
        <v>1</v>
      </c>
      <c r="F17" s="652">
        <v>103000000</v>
      </c>
      <c r="G17" s="224"/>
      <c r="H17" s="126"/>
      <c r="I17" s="126"/>
      <c r="J17" s="126"/>
      <c r="K17" s="126"/>
      <c r="L17" s="126"/>
      <c r="M17" s="126"/>
      <c r="N17" s="126"/>
      <c r="O17" s="126"/>
      <c r="P17" s="126"/>
      <c r="Q17" s="126"/>
      <c r="R17" s="126"/>
      <c r="S17" s="126"/>
      <c r="T17" s="126"/>
      <c r="U17" s="126"/>
      <c r="V17" s="126"/>
      <c r="W17" s="126"/>
      <c r="X17" s="126"/>
      <c r="Y17" s="126"/>
      <c r="Z17" s="126"/>
      <c r="AA17" s="126"/>
      <c r="AB17" s="126"/>
      <c r="AC17" s="126"/>
    </row>
    <row r="18" spans="1:29" ht="69.95" customHeight="1">
      <c r="A18" s="636"/>
      <c r="B18" s="638"/>
      <c r="C18" s="159" t="s">
        <v>1706</v>
      </c>
      <c r="D18" s="350" t="s">
        <v>1700</v>
      </c>
      <c r="E18" s="639"/>
      <c r="F18" s="652"/>
      <c r="G18" s="224"/>
      <c r="H18" s="126"/>
      <c r="I18" s="126"/>
      <c r="J18" s="126"/>
      <c r="K18" s="126"/>
      <c r="L18" s="126"/>
      <c r="M18" s="126"/>
      <c r="N18" s="126"/>
      <c r="O18" s="126"/>
      <c r="P18" s="126"/>
      <c r="Q18" s="126"/>
      <c r="R18" s="126"/>
      <c r="S18" s="126"/>
      <c r="T18" s="126"/>
      <c r="U18" s="126"/>
      <c r="V18" s="126"/>
      <c r="W18" s="126"/>
      <c r="X18" s="126"/>
      <c r="Y18" s="126"/>
      <c r="Z18" s="126"/>
      <c r="AA18" s="126"/>
      <c r="AB18" s="126"/>
      <c r="AC18" s="126"/>
    </row>
    <row r="19" spans="1:29" ht="36" customHeight="1">
      <c r="A19" s="636"/>
      <c r="B19" s="637" t="s">
        <v>1707</v>
      </c>
      <c r="C19" s="159" t="s">
        <v>1708</v>
      </c>
      <c r="D19" s="350" t="s">
        <v>1698</v>
      </c>
      <c r="E19" s="639">
        <v>1</v>
      </c>
      <c r="F19" s="652" cm="1">
        <f t="array" ref="F19">750*58000</f>
        <v>43500000</v>
      </c>
      <c r="G19" s="224"/>
      <c r="H19" s="126"/>
      <c r="I19" s="126"/>
      <c r="J19" s="126"/>
      <c r="K19" s="126"/>
      <c r="L19" s="126"/>
      <c r="M19" s="126"/>
      <c r="N19" s="126"/>
      <c r="O19" s="126"/>
      <c r="P19" s="126"/>
      <c r="Q19" s="126"/>
      <c r="R19" s="126"/>
      <c r="S19" s="126"/>
      <c r="T19" s="126"/>
      <c r="U19" s="126"/>
      <c r="V19" s="126"/>
      <c r="W19" s="126"/>
      <c r="X19" s="126"/>
      <c r="Y19" s="126"/>
      <c r="Z19" s="126"/>
      <c r="AA19" s="126"/>
      <c r="AB19" s="126"/>
      <c r="AC19" s="126"/>
    </row>
    <row r="20" spans="1:29" ht="60.95" customHeight="1">
      <c r="A20" s="636"/>
      <c r="B20" s="638"/>
      <c r="C20" s="159" t="s">
        <v>1709</v>
      </c>
      <c r="D20" s="350" t="s">
        <v>1700</v>
      </c>
      <c r="E20" s="639"/>
      <c r="F20" s="652"/>
      <c r="G20" s="224"/>
      <c r="H20" s="126"/>
      <c r="I20" s="126"/>
      <c r="J20" s="126"/>
      <c r="K20" s="126"/>
      <c r="L20" s="126"/>
      <c r="M20" s="126"/>
      <c r="N20" s="126"/>
      <c r="O20" s="126"/>
      <c r="P20" s="126"/>
      <c r="Q20" s="126"/>
      <c r="R20" s="126"/>
      <c r="S20" s="126"/>
      <c r="T20" s="126"/>
      <c r="U20" s="126"/>
      <c r="V20" s="126"/>
      <c r="W20" s="126"/>
      <c r="X20" s="126"/>
      <c r="Y20" s="126"/>
      <c r="Z20" s="126"/>
      <c r="AA20" s="126"/>
      <c r="AB20" s="126"/>
      <c r="AC20" s="126"/>
    </row>
    <row r="21" spans="1:29" ht="36.950000000000003" customHeight="1">
      <c r="A21" s="636"/>
      <c r="B21" s="637" t="s">
        <v>1710</v>
      </c>
      <c r="C21" s="159" t="s">
        <v>1711</v>
      </c>
      <c r="D21" s="350" t="s">
        <v>1698</v>
      </c>
      <c r="E21" s="639">
        <v>1</v>
      </c>
      <c r="F21" s="652" cm="1">
        <f t="array" ref="F21">975*58000</f>
        <v>56550000</v>
      </c>
      <c r="G21" s="224"/>
      <c r="H21" s="126"/>
      <c r="I21" s="126"/>
      <c r="J21" s="126"/>
      <c r="K21" s="126"/>
      <c r="L21" s="126"/>
      <c r="M21" s="126"/>
      <c r="N21" s="126"/>
      <c r="O21" s="126"/>
      <c r="P21" s="126"/>
      <c r="Q21" s="126"/>
      <c r="R21" s="126"/>
      <c r="S21" s="126"/>
      <c r="T21" s="126"/>
      <c r="U21" s="126"/>
      <c r="V21" s="126"/>
      <c r="W21" s="126"/>
      <c r="X21" s="126"/>
      <c r="Y21" s="126"/>
      <c r="Z21" s="126"/>
      <c r="AA21" s="126"/>
      <c r="AB21" s="126"/>
      <c r="AC21" s="126"/>
    </row>
    <row r="22" spans="1:29" ht="50.1" customHeight="1">
      <c r="A22" s="636"/>
      <c r="B22" s="638"/>
      <c r="C22" s="159" t="s">
        <v>1712</v>
      </c>
      <c r="D22" s="350" t="s">
        <v>1700</v>
      </c>
      <c r="E22" s="639"/>
      <c r="F22" s="652"/>
      <c r="G22" s="224"/>
      <c r="H22" s="126"/>
      <c r="I22" s="126"/>
      <c r="J22" s="126"/>
      <c r="K22" s="126"/>
      <c r="L22" s="126"/>
      <c r="M22" s="126"/>
      <c r="N22" s="126"/>
      <c r="O22" s="126"/>
      <c r="P22" s="126"/>
      <c r="Q22" s="126"/>
      <c r="R22" s="126"/>
      <c r="S22" s="126"/>
      <c r="T22" s="126"/>
      <c r="U22" s="126"/>
      <c r="V22" s="126"/>
      <c r="W22" s="126"/>
      <c r="X22" s="126"/>
      <c r="Y22" s="126"/>
      <c r="Z22" s="126"/>
      <c r="AA22" s="126"/>
      <c r="AB22" s="126"/>
      <c r="AC22" s="126"/>
    </row>
    <row r="23" spans="1:29" ht="48" customHeight="1">
      <c r="A23" s="636"/>
      <c r="B23" s="637" t="s">
        <v>1713</v>
      </c>
      <c r="C23" s="159" t="s">
        <v>1714</v>
      </c>
      <c r="D23" s="350" t="s">
        <v>1698</v>
      </c>
      <c r="E23" s="639">
        <v>1</v>
      </c>
      <c r="F23" s="652" cm="1">
        <f t="array" ref="F23">490*58000</f>
        <v>28420000</v>
      </c>
      <c r="G23" s="224"/>
      <c r="H23" s="126"/>
      <c r="I23" s="126"/>
      <c r="J23" s="126"/>
      <c r="K23" s="126"/>
      <c r="L23" s="126"/>
      <c r="M23" s="126"/>
      <c r="N23" s="126"/>
      <c r="O23" s="126"/>
      <c r="P23" s="126"/>
      <c r="Q23" s="126"/>
      <c r="R23" s="126"/>
      <c r="S23" s="126"/>
      <c r="T23" s="126"/>
      <c r="U23" s="126"/>
      <c r="V23" s="126"/>
      <c r="W23" s="126"/>
      <c r="X23" s="126"/>
      <c r="Y23" s="126"/>
      <c r="Z23" s="126"/>
      <c r="AA23" s="126"/>
      <c r="AB23" s="126"/>
      <c r="AC23" s="126"/>
    </row>
    <row r="24" spans="1:29" ht="39.950000000000003" customHeight="1">
      <c r="A24" s="636"/>
      <c r="B24" s="638"/>
      <c r="C24" s="159" t="s">
        <v>1715</v>
      </c>
      <c r="D24" s="350" t="s">
        <v>1700</v>
      </c>
      <c r="E24" s="639"/>
      <c r="F24" s="652"/>
      <c r="G24" s="224"/>
      <c r="H24" s="126"/>
      <c r="I24" s="126"/>
      <c r="J24" s="126"/>
      <c r="K24" s="126"/>
      <c r="L24" s="126"/>
      <c r="M24" s="126"/>
      <c r="N24" s="126"/>
      <c r="O24" s="126"/>
      <c r="P24" s="126"/>
      <c r="Q24" s="126"/>
      <c r="R24" s="126"/>
      <c r="S24" s="126"/>
      <c r="T24" s="126"/>
      <c r="U24" s="126"/>
      <c r="V24" s="126"/>
      <c r="W24" s="126"/>
      <c r="X24" s="126"/>
      <c r="Y24" s="126"/>
      <c r="Z24" s="126"/>
      <c r="AA24" s="126"/>
      <c r="AB24" s="126"/>
      <c r="AC24" s="126"/>
    </row>
    <row r="25" spans="1:29" ht="63.95" customHeight="1">
      <c r="A25" s="636"/>
      <c r="B25" s="637" t="s">
        <v>1716</v>
      </c>
      <c r="C25" s="159" t="s">
        <v>1717</v>
      </c>
      <c r="D25" s="350" t="s">
        <v>1698</v>
      </c>
      <c r="E25" s="639">
        <v>1</v>
      </c>
      <c r="F25" s="652">
        <v>181000000</v>
      </c>
      <c r="G25" s="224"/>
      <c r="H25" s="126"/>
      <c r="I25" s="126"/>
      <c r="J25" s="126"/>
      <c r="K25" s="126"/>
      <c r="L25" s="126"/>
      <c r="M25" s="126"/>
      <c r="N25" s="126"/>
      <c r="O25" s="126"/>
      <c r="P25" s="126"/>
      <c r="Q25" s="126"/>
      <c r="R25" s="126"/>
      <c r="S25" s="126"/>
      <c r="T25" s="126"/>
      <c r="U25" s="126"/>
      <c r="V25" s="126"/>
      <c r="W25" s="126"/>
      <c r="X25" s="126"/>
      <c r="Y25" s="126"/>
      <c r="Z25" s="126"/>
      <c r="AA25" s="126"/>
      <c r="AB25" s="126"/>
      <c r="AC25" s="126"/>
    </row>
    <row r="26" spans="1:29" ht="65.099999999999994" customHeight="1">
      <c r="A26" s="636"/>
      <c r="B26" s="638"/>
      <c r="C26" s="159" t="s">
        <v>1718</v>
      </c>
      <c r="D26" s="350" t="s">
        <v>1700</v>
      </c>
      <c r="E26" s="639"/>
      <c r="F26" s="652"/>
      <c r="G26" s="224"/>
      <c r="H26" s="126"/>
      <c r="I26" s="126"/>
      <c r="J26" s="126"/>
      <c r="K26" s="126"/>
      <c r="L26" s="126"/>
      <c r="M26" s="126"/>
      <c r="N26" s="126"/>
      <c r="O26" s="126"/>
      <c r="P26" s="126"/>
      <c r="Q26" s="126"/>
      <c r="R26" s="126"/>
      <c r="S26" s="126"/>
      <c r="T26" s="126"/>
      <c r="U26" s="126"/>
      <c r="V26" s="126"/>
      <c r="W26" s="126"/>
      <c r="X26" s="126"/>
      <c r="Y26" s="126"/>
      <c r="Z26" s="126"/>
      <c r="AA26" s="126"/>
      <c r="AB26" s="126"/>
      <c r="AC26" s="126"/>
    </row>
    <row r="27" spans="1:29" ht="48" customHeight="1">
      <c r="A27" s="636"/>
      <c r="B27" s="637" t="s">
        <v>1719</v>
      </c>
      <c r="C27" s="159" t="s">
        <v>1720</v>
      </c>
      <c r="D27" s="350" t="s">
        <v>1698</v>
      </c>
      <c r="E27" s="639">
        <v>1</v>
      </c>
      <c r="F27" s="652">
        <v>1465000000</v>
      </c>
      <c r="G27" s="224"/>
      <c r="H27" s="126"/>
      <c r="I27" s="126"/>
      <c r="J27" s="126"/>
      <c r="K27" s="126"/>
      <c r="L27" s="126"/>
      <c r="M27" s="126"/>
      <c r="N27" s="126"/>
      <c r="O27" s="126"/>
      <c r="P27" s="126"/>
      <c r="Q27" s="126"/>
      <c r="R27" s="126"/>
      <c r="S27" s="126"/>
      <c r="T27" s="126"/>
      <c r="U27" s="126"/>
      <c r="V27" s="126"/>
      <c r="W27" s="126"/>
      <c r="X27" s="126"/>
      <c r="Y27" s="126"/>
      <c r="Z27" s="126"/>
      <c r="AA27" s="126"/>
      <c r="AB27" s="126"/>
      <c r="AC27" s="126"/>
    </row>
    <row r="28" spans="1:29" ht="36" customHeight="1">
      <c r="A28" s="636"/>
      <c r="B28" s="638"/>
      <c r="C28" s="159" t="s">
        <v>1721</v>
      </c>
      <c r="D28" s="350" t="s">
        <v>1700</v>
      </c>
      <c r="E28" s="639"/>
      <c r="F28" s="652"/>
      <c r="G28" s="224"/>
      <c r="H28" s="126"/>
      <c r="I28" s="126"/>
      <c r="J28" s="126"/>
      <c r="K28" s="126"/>
      <c r="L28" s="126"/>
      <c r="M28" s="126"/>
      <c r="N28" s="126"/>
      <c r="O28" s="126"/>
      <c r="P28" s="126"/>
      <c r="Q28" s="126"/>
      <c r="R28" s="126"/>
      <c r="S28" s="126"/>
      <c r="T28" s="126"/>
      <c r="U28" s="126"/>
      <c r="V28" s="126"/>
      <c r="W28" s="126"/>
      <c r="X28" s="126"/>
      <c r="Y28" s="126"/>
      <c r="Z28" s="126"/>
      <c r="AA28" s="126"/>
      <c r="AB28" s="126"/>
      <c r="AC28" s="126"/>
    </row>
    <row r="29" spans="1:29" ht="45.95" customHeight="1">
      <c r="A29" s="636"/>
      <c r="B29" s="637" t="s">
        <v>1722</v>
      </c>
      <c r="C29" s="159" t="s">
        <v>1723</v>
      </c>
      <c r="D29" s="350" t="s">
        <v>1698</v>
      </c>
      <c r="E29" s="639">
        <v>1</v>
      </c>
      <c r="F29" s="652">
        <v>500000000</v>
      </c>
      <c r="G29" s="224"/>
      <c r="H29" s="126"/>
      <c r="I29" s="126"/>
      <c r="J29" s="126"/>
      <c r="K29" s="126"/>
      <c r="L29" s="126"/>
      <c r="M29" s="126"/>
      <c r="N29" s="126"/>
      <c r="O29" s="126"/>
      <c r="P29" s="126"/>
      <c r="Q29" s="126"/>
      <c r="R29" s="126"/>
      <c r="S29" s="126"/>
      <c r="T29" s="126"/>
      <c r="U29" s="126"/>
      <c r="V29" s="126"/>
      <c r="W29" s="126"/>
      <c r="X29" s="126"/>
      <c r="Y29" s="126"/>
      <c r="Z29" s="126"/>
      <c r="AA29" s="126"/>
      <c r="AB29" s="126"/>
      <c r="AC29" s="126"/>
    </row>
    <row r="30" spans="1:29" ht="57" customHeight="1">
      <c r="A30" s="636"/>
      <c r="B30" s="638"/>
      <c r="C30" s="159" t="s">
        <v>1724</v>
      </c>
      <c r="D30" s="350" t="s">
        <v>1700</v>
      </c>
      <c r="E30" s="639"/>
      <c r="F30" s="652"/>
      <c r="G30" s="224"/>
      <c r="H30" s="126"/>
      <c r="I30" s="126"/>
      <c r="J30" s="126"/>
      <c r="K30" s="126"/>
      <c r="L30" s="126"/>
      <c r="M30" s="126"/>
      <c r="N30" s="126"/>
      <c r="O30" s="126"/>
      <c r="P30" s="126"/>
      <c r="Q30" s="126"/>
      <c r="R30" s="126"/>
      <c r="S30" s="126"/>
      <c r="T30" s="126"/>
      <c r="U30" s="126"/>
      <c r="V30" s="126"/>
      <c r="W30" s="126"/>
      <c r="X30" s="126"/>
      <c r="Y30" s="126"/>
      <c r="Z30" s="126"/>
      <c r="AA30" s="126"/>
      <c r="AB30" s="126"/>
      <c r="AC30" s="126"/>
    </row>
    <row r="31" spans="1:29" ht="47.1" customHeight="1">
      <c r="A31" s="636"/>
      <c r="B31" s="637" t="s">
        <v>1725</v>
      </c>
      <c r="C31" s="159" t="s">
        <v>1726</v>
      </c>
      <c r="D31" s="350" t="s">
        <v>1698</v>
      </c>
      <c r="E31" s="639">
        <v>1</v>
      </c>
      <c r="F31" s="652">
        <v>270000000</v>
      </c>
      <c r="G31" s="224"/>
      <c r="H31" s="126"/>
      <c r="I31" s="126"/>
      <c r="J31" s="126"/>
      <c r="K31" s="126"/>
      <c r="L31" s="126"/>
      <c r="M31" s="126"/>
      <c r="N31" s="126"/>
      <c r="O31" s="126"/>
      <c r="P31" s="126"/>
      <c r="Q31" s="126"/>
      <c r="R31" s="126"/>
      <c r="S31" s="126"/>
      <c r="T31" s="126"/>
      <c r="U31" s="126"/>
      <c r="V31" s="126"/>
      <c r="W31" s="126"/>
      <c r="X31" s="126"/>
      <c r="Y31" s="126"/>
      <c r="Z31" s="126"/>
      <c r="AA31" s="126"/>
      <c r="AB31" s="126"/>
      <c r="AC31" s="126"/>
    </row>
    <row r="32" spans="1:29" ht="53.1" customHeight="1">
      <c r="A32" s="636"/>
      <c r="B32" s="638"/>
      <c r="C32" s="159" t="s">
        <v>1727</v>
      </c>
      <c r="D32" s="350" t="s">
        <v>1700</v>
      </c>
      <c r="E32" s="639"/>
      <c r="F32" s="652"/>
      <c r="G32" s="224"/>
      <c r="H32" s="126"/>
      <c r="I32" s="126"/>
      <c r="J32" s="126"/>
      <c r="K32" s="126"/>
      <c r="L32" s="126"/>
      <c r="M32" s="126"/>
      <c r="N32" s="126"/>
      <c r="O32" s="126"/>
      <c r="P32" s="126"/>
      <c r="Q32" s="126"/>
      <c r="R32" s="126"/>
      <c r="S32" s="126"/>
      <c r="T32" s="126"/>
      <c r="U32" s="126"/>
      <c r="V32" s="126"/>
      <c r="W32" s="126"/>
      <c r="X32" s="126"/>
      <c r="Y32" s="126"/>
      <c r="Z32" s="126"/>
      <c r="AA32" s="126"/>
      <c r="AB32" s="126"/>
      <c r="AC32" s="126"/>
    </row>
    <row r="33" spans="1:29" ht="42" customHeight="1">
      <c r="A33" s="636"/>
      <c r="B33" s="637" t="s">
        <v>1728</v>
      </c>
      <c r="C33" s="159" t="s">
        <v>1729</v>
      </c>
      <c r="D33" s="350" t="s">
        <v>1698</v>
      </c>
      <c r="E33" s="639">
        <v>1</v>
      </c>
      <c r="F33" s="652">
        <v>133000000</v>
      </c>
      <c r="G33" s="224"/>
      <c r="H33" s="126"/>
      <c r="I33" s="126"/>
      <c r="J33" s="126"/>
      <c r="K33" s="126"/>
      <c r="L33" s="126"/>
      <c r="M33" s="126"/>
      <c r="N33" s="126"/>
      <c r="O33" s="126"/>
      <c r="P33" s="126"/>
      <c r="Q33" s="126"/>
      <c r="R33" s="126"/>
      <c r="S33" s="126"/>
      <c r="T33" s="126"/>
      <c r="U33" s="126"/>
      <c r="V33" s="126"/>
      <c r="W33" s="126"/>
      <c r="X33" s="126"/>
      <c r="Y33" s="126"/>
      <c r="Z33" s="126"/>
      <c r="AA33" s="126"/>
      <c r="AB33" s="126"/>
      <c r="AC33" s="126"/>
    </row>
    <row r="34" spans="1:29" ht="57" customHeight="1">
      <c r="A34" s="636"/>
      <c r="B34" s="638"/>
      <c r="C34" s="159" t="s">
        <v>1730</v>
      </c>
      <c r="D34" s="350" t="s">
        <v>1700</v>
      </c>
      <c r="E34" s="639"/>
      <c r="F34" s="652"/>
      <c r="G34" s="224"/>
      <c r="H34" s="126"/>
      <c r="I34" s="126"/>
      <c r="J34" s="126"/>
      <c r="K34" s="126"/>
      <c r="L34" s="126"/>
      <c r="M34" s="126"/>
      <c r="N34" s="126"/>
      <c r="O34" s="126"/>
      <c r="P34" s="126"/>
      <c r="Q34" s="126"/>
      <c r="R34" s="126"/>
      <c r="S34" s="126"/>
      <c r="T34" s="126"/>
      <c r="U34" s="126"/>
      <c r="V34" s="126"/>
      <c r="W34" s="126"/>
      <c r="X34" s="126"/>
      <c r="Y34" s="126"/>
      <c r="Z34" s="126"/>
      <c r="AA34" s="126"/>
      <c r="AB34" s="126"/>
      <c r="AC34" s="126"/>
    </row>
    <row r="35" spans="1:29" ht="48.95" customHeight="1">
      <c r="A35" s="636"/>
      <c r="B35" s="637" t="s">
        <v>1731</v>
      </c>
      <c r="C35" s="159" t="s">
        <v>1729</v>
      </c>
      <c r="D35" s="350" t="s">
        <v>1698</v>
      </c>
      <c r="E35" s="351">
        <v>1</v>
      </c>
      <c r="F35" s="652">
        <v>133000000</v>
      </c>
      <c r="G35" s="224"/>
      <c r="H35" s="126"/>
      <c r="I35" s="126"/>
      <c r="J35" s="126"/>
      <c r="K35" s="126"/>
      <c r="L35" s="126"/>
      <c r="M35" s="126"/>
      <c r="N35" s="126"/>
      <c r="O35" s="126"/>
      <c r="P35" s="126"/>
      <c r="Q35" s="126"/>
      <c r="R35" s="126"/>
      <c r="S35" s="126"/>
      <c r="T35" s="126"/>
      <c r="U35" s="126"/>
      <c r="V35" s="126"/>
      <c r="W35" s="126"/>
      <c r="X35" s="126"/>
      <c r="Y35" s="126"/>
      <c r="Z35" s="126"/>
      <c r="AA35" s="126"/>
      <c r="AB35" s="126"/>
      <c r="AC35" s="126"/>
    </row>
    <row r="36" spans="1:29" ht="50.1" customHeight="1">
      <c r="A36" s="636"/>
      <c r="B36" s="638"/>
      <c r="C36" s="159" t="s">
        <v>1730</v>
      </c>
      <c r="D36" s="350" t="s">
        <v>1700</v>
      </c>
      <c r="E36" s="351"/>
      <c r="F36" s="652"/>
      <c r="G36" s="224"/>
      <c r="H36" s="126"/>
      <c r="I36" s="126"/>
      <c r="J36" s="126"/>
      <c r="K36" s="126"/>
      <c r="L36" s="126"/>
      <c r="M36" s="126"/>
      <c r="N36" s="126"/>
      <c r="O36" s="126"/>
      <c r="P36" s="126"/>
      <c r="Q36" s="126"/>
      <c r="R36" s="126"/>
      <c r="S36" s="126"/>
      <c r="T36" s="126"/>
      <c r="U36" s="126"/>
      <c r="V36" s="126"/>
      <c r="W36" s="126"/>
      <c r="X36" s="126"/>
      <c r="Y36" s="126"/>
      <c r="Z36" s="126"/>
      <c r="AA36" s="126"/>
      <c r="AB36" s="126"/>
      <c r="AC36" s="126"/>
    </row>
    <row r="37" spans="1:29" ht="63.95" customHeight="1">
      <c r="A37" s="636"/>
      <c r="B37" s="637" t="s">
        <v>1732</v>
      </c>
      <c r="C37" s="159" t="s">
        <v>1733</v>
      </c>
      <c r="D37" s="350" t="s">
        <v>1698</v>
      </c>
      <c r="E37" s="351">
        <v>1</v>
      </c>
      <c r="F37" s="652">
        <v>509000000</v>
      </c>
      <c r="G37" s="224"/>
      <c r="H37" s="126"/>
      <c r="I37" s="126"/>
      <c r="J37" s="126"/>
      <c r="K37" s="126"/>
      <c r="L37" s="126"/>
      <c r="M37" s="126"/>
      <c r="N37" s="126"/>
      <c r="O37" s="126"/>
      <c r="P37" s="126"/>
      <c r="Q37" s="126"/>
      <c r="R37" s="126"/>
      <c r="S37" s="126"/>
      <c r="T37" s="126"/>
      <c r="U37" s="126"/>
      <c r="V37" s="126"/>
      <c r="W37" s="126"/>
      <c r="X37" s="126"/>
      <c r="Y37" s="126"/>
      <c r="Z37" s="126"/>
      <c r="AA37" s="126"/>
      <c r="AB37" s="126"/>
      <c r="AC37" s="126"/>
    </row>
    <row r="38" spans="1:29" ht="57.95" customHeight="1">
      <c r="A38" s="636"/>
      <c r="B38" s="638"/>
      <c r="C38" s="159" t="s">
        <v>1734</v>
      </c>
      <c r="D38" s="350" t="s">
        <v>1700</v>
      </c>
      <c r="E38" s="353"/>
      <c r="F38" s="652"/>
      <c r="G38" s="224"/>
      <c r="H38" s="126"/>
      <c r="I38" s="126"/>
      <c r="J38" s="126"/>
      <c r="K38" s="126"/>
      <c r="L38" s="126"/>
      <c r="M38" s="126"/>
      <c r="N38" s="126"/>
      <c r="O38" s="126"/>
      <c r="P38" s="126"/>
      <c r="Q38" s="126"/>
      <c r="R38" s="126"/>
      <c r="S38" s="126"/>
      <c r="T38" s="126"/>
      <c r="U38" s="126"/>
      <c r="V38" s="126"/>
      <c r="W38" s="126"/>
      <c r="X38" s="126"/>
      <c r="Y38" s="126"/>
      <c r="Z38" s="126"/>
      <c r="AA38" s="126"/>
      <c r="AB38" s="126"/>
      <c r="AC38" s="126"/>
    </row>
    <row r="39" spans="1:29" ht="198" customHeight="1">
      <c r="A39" s="636"/>
      <c r="B39" s="349" t="s">
        <v>1735</v>
      </c>
      <c r="C39" s="159" t="s">
        <v>1736</v>
      </c>
      <c r="D39" s="350" t="s">
        <v>1698</v>
      </c>
      <c r="E39" s="351">
        <v>1</v>
      </c>
      <c r="F39" s="352">
        <v>350000000</v>
      </c>
      <c r="G39" s="224"/>
      <c r="H39" s="126"/>
      <c r="I39" s="126"/>
      <c r="J39" s="126"/>
      <c r="K39" s="126"/>
      <c r="L39" s="126"/>
      <c r="M39" s="126"/>
      <c r="N39" s="126"/>
      <c r="O39" s="126"/>
      <c r="P39" s="126"/>
      <c r="Q39" s="126"/>
      <c r="R39" s="126"/>
      <c r="S39" s="126"/>
      <c r="T39" s="126"/>
      <c r="U39" s="126"/>
      <c r="V39" s="126"/>
      <c r="W39" s="126"/>
      <c r="X39" s="126"/>
      <c r="Y39" s="126"/>
      <c r="Z39" s="126"/>
      <c r="AA39" s="126"/>
      <c r="AB39" s="126"/>
      <c r="AC39" s="126"/>
    </row>
    <row r="40" spans="1:29" ht="252" customHeight="1">
      <c r="A40" s="635" t="s">
        <v>1737</v>
      </c>
      <c r="B40" s="637" t="s">
        <v>1738</v>
      </c>
      <c r="C40" s="159" t="s">
        <v>1739</v>
      </c>
      <c r="D40" s="354" t="s">
        <v>1698</v>
      </c>
      <c r="E40" s="639">
        <v>1</v>
      </c>
      <c r="F40" s="652">
        <v>100000000</v>
      </c>
      <c r="G40" s="224"/>
      <c r="H40" s="126"/>
      <c r="I40" s="126"/>
      <c r="J40" s="126"/>
      <c r="K40" s="126"/>
      <c r="L40" s="126"/>
      <c r="M40" s="126"/>
      <c r="N40" s="126"/>
      <c r="O40" s="126"/>
      <c r="P40" s="126"/>
      <c r="Q40" s="126"/>
      <c r="R40" s="126"/>
      <c r="S40" s="126"/>
      <c r="T40" s="126"/>
      <c r="U40" s="126"/>
      <c r="V40" s="126"/>
      <c r="W40" s="126"/>
      <c r="X40" s="126"/>
      <c r="Y40" s="126"/>
      <c r="Z40" s="126"/>
      <c r="AA40" s="126"/>
      <c r="AB40" s="126"/>
      <c r="AC40" s="126"/>
    </row>
    <row r="41" spans="1:29" ht="270" customHeight="1">
      <c r="A41" s="636"/>
      <c r="B41" s="638"/>
      <c r="C41" s="159" t="s">
        <v>1740</v>
      </c>
      <c r="D41" s="354" t="s">
        <v>1700</v>
      </c>
      <c r="E41" s="640"/>
      <c r="F41" s="652"/>
      <c r="G41" s="224"/>
      <c r="H41" s="126"/>
      <c r="I41" s="126"/>
      <c r="J41" s="126"/>
      <c r="K41" s="126"/>
      <c r="L41" s="126"/>
      <c r="M41" s="126"/>
      <c r="N41" s="126"/>
      <c r="O41" s="126"/>
      <c r="P41" s="126"/>
      <c r="Q41" s="126"/>
      <c r="R41" s="126"/>
      <c r="S41" s="126"/>
      <c r="T41" s="126"/>
      <c r="U41" s="126"/>
      <c r="V41" s="126"/>
      <c r="W41" s="126"/>
      <c r="X41" s="126"/>
      <c r="Y41" s="126"/>
      <c r="Z41" s="126"/>
      <c r="AA41" s="126"/>
      <c r="AB41" s="126"/>
      <c r="AC41" s="126"/>
    </row>
    <row r="42" spans="1:29" ht="87" customHeight="1">
      <c r="A42" s="637" t="s">
        <v>1741</v>
      </c>
      <c r="B42" s="641" t="s">
        <v>1742</v>
      </c>
      <c r="C42" s="650" t="s">
        <v>1743</v>
      </c>
      <c r="D42" s="637" t="s">
        <v>1698</v>
      </c>
      <c r="E42" s="649">
        <v>1</v>
      </c>
      <c r="F42" s="646">
        <v>23689330</v>
      </c>
      <c r="G42" s="224"/>
      <c r="H42" s="126"/>
      <c r="I42" s="126"/>
      <c r="J42" s="126"/>
      <c r="K42" s="126"/>
      <c r="L42" s="126"/>
      <c r="M42" s="126"/>
      <c r="N42" s="126"/>
      <c r="O42" s="126"/>
      <c r="P42" s="126"/>
      <c r="Q42" s="126"/>
      <c r="R42" s="126"/>
      <c r="S42" s="126"/>
      <c r="T42" s="126"/>
      <c r="U42" s="126"/>
      <c r="V42" s="126"/>
      <c r="W42" s="126"/>
      <c r="X42" s="126"/>
      <c r="Y42" s="126"/>
      <c r="Z42" s="126"/>
      <c r="AA42" s="126"/>
      <c r="AB42" s="126"/>
      <c r="AC42" s="126"/>
    </row>
    <row r="43" spans="1:29" ht="18" customHeight="1">
      <c r="A43" s="636"/>
      <c r="B43" s="642"/>
      <c r="C43" s="651"/>
      <c r="D43" s="636"/>
      <c r="E43" s="570"/>
      <c r="F43" s="647"/>
      <c r="G43" s="224"/>
      <c r="H43" s="126"/>
      <c r="I43" s="126"/>
      <c r="J43" s="126"/>
      <c r="K43" s="126"/>
      <c r="L43" s="126"/>
      <c r="M43" s="126"/>
      <c r="N43" s="126"/>
      <c r="O43" s="126"/>
      <c r="P43" s="126"/>
      <c r="Q43" s="126"/>
      <c r="R43" s="126"/>
      <c r="S43" s="126"/>
      <c r="T43" s="126"/>
      <c r="U43" s="126"/>
      <c r="V43" s="126"/>
      <c r="W43" s="126"/>
      <c r="X43" s="126"/>
      <c r="Y43" s="126"/>
      <c r="Z43" s="126"/>
      <c r="AA43" s="126"/>
      <c r="AB43" s="126"/>
      <c r="AC43" s="126"/>
    </row>
    <row r="44" spans="1:29" ht="95.1" customHeight="1">
      <c r="A44" s="636"/>
      <c r="B44" s="643"/>
      <c r="C44" s="159" t="s">
        <v>1744</v>
      </c>
      <c r="D44" s="354" t="s">
        <v>1700</v>
      </c>
      <c r="E44" s="571"/>
      <c r="F44" s="645"/>
      <c r="G44" s="224"/>
      <c r="H44" s="126"/>
      <c r="I44" s="126"/>
      <c r="J44" s="126"/>
      <c r="K44" s="126"/>
      <c r="L44" s="126"/>
      <c r="M44" s="126"/>
      <c r="N44" s="126"/>
      <c r="O44" s="126"/>
      <c r="P44" s="126"/>
      <c r="Q44" s="126"/>
      <c r="R44" s="126"/>
      <c r="S44" s="126"/>
      <c r="T44" s="126"/>
      <c r="U44" s="126"/>
      <c r="V44" s="126"/>
      <c r="W44" s="126"/>
      <c r="X44" s="126"/>
      <c r="Y44" s="126"/>
      <c r="Z44" s="126"/>
      <c r="AA44" s="126"/>
      <c r="AB44" s="126"/>
      <c r="AC44" s="126"/>
    </row>
    <row r="45" spans="1:29" ht="102.95" customHeight="1">
      <c r="A45" s="636"/>
      <c r="B45" s="637" t="s">
        <v>1745</v>
      </c>
      <c r="C45" s="233" t="s">
        <v>1746</v>
      </c>
      <c r="D45" s="350" t="s">
        <v>1698</v>
      </c>
      <c r="E45" s="648">
        <v>1</v>
      </c>
      <c r="F45" s="644">
        <v>171482665</v>
      </c>
      <c r="G45" s="224"/>
      <c r="H45" s="126"/>
      <c r="I45" s="126"/>
      <c r="J45" s="126"/>
      <c r="K45" s="126"/>
      <c r="L45" s="126"/>
      <c r="M45" s="126"/>
      <c r="N45" s="126"/>
      <c r="O45" s="126"/>
      <c r="P45" s="126"/>
      <c r="Q45" s="126"/>
      <c r="R45" s="126"/>
      <c r="S45" s="126"/>
      <c r="T45" s="126"/>
      <c r="U45" s="126"/>
      <c r="V45" s="126"/>
      <c r="W45" s="126"/>
      <c r="X45" s="126"/>
      <c r="Y45" s="126"/>
      <c r="Z45" s="126"/>
      <c r="AA45" s="126"/>
      <c r="AB45" s="126"/>
      <c r="AC45" s="126"/>
    </row>
    <row r="46" spans="1:29" ht="105" customHeight="1">
      <c r="A46" s="636"/>
      <c r="B46" s="638"/>
      <c r="C46" s="233" t="s">
        <v>1747</v>
      </c>
      <c r="D46" s="354" t="s">
        <v>1700</v>
      </c>
      <c r="E46" s="571"/>
      <c r="F46" s="645"/>
      <c r="G46" s="224"/>
      <c r="H46" s="126"/>
      <c r="I46" s="126"/>
      <c r="J46" s="126"/>
      <c r="K46" s="126"/>
      <c r="L46" s="126"/>
      <c r="M46" s="126"/>
      <c r="N46" s="126"/>
      <c r="O46" s="126"/>
      <c r="P46" s="126"/>
      <c r="Q46" s="126"/>
      <c r="R46" s="126"/>
      <c r="S46" s="126"/>
      <c r="T46" s="126"/>
      <c r="U46" s="126"/>
      <c r="V46" s="126"/>
      <c r="W46" s="126"/>
      <c r="X46" s="126"/>
      <c r="Y46" s="126"/>
      <c r="Z46" s="126"/>
      <c r="AA46" s="126"/>
      <c r="AB46" s="126"/>
      <c r="AC46" s="126"/>
    </row>
    <row r="47" spans="1:29" ht="18" customHeight="1">
      <c r="A47" s="355"/>
      <c r="B47" s="356"/>
      <c r="C47" s="357"/>
      <c r="D47" s="358"/>
      <c r="E47" s="358"/>
      <c r="F47" s="359"/>
      <c r="G47" s="126"/>
      <c r="H47" s="126"/>
      <c r="I47" s="126"/>
      <c r="J47" s="126"/>
      <c r="K47" s="126"/>
      <c r="L47" s="126"/>
      <c r="M47" s="126"/>
      <c r="N47" s="126"/>
      <c r="O47" s="126"/>
      <c r="P47" s="126"/>
      <c r="Q47" s="126"/>
      <c r="R47" s="126"/>
      <c r="S47" s="126"/>
      <c r="T47" s="126"/>
      <c r="U47" s="126"/>
      <c r="V47" s="126"/>
      <c r="W47" s="126"/>
      <c r="X47" s="126"/>
      <c r="Y47" s="126"/>
      <c r="Z47" s="126"/>
      <c r="AA47" s="126"/>
      <c r="AB47" s="126"/>
      <c r="AC47" s="126"/>
    </row>
    <row r="48" spans="1:29" ht="17.25" customHeight="1">
      <c r="A48" s="360"/>
      <c r="B48" s="126"/>
      <c r="C48" s="361"/>
      <c r="D48" s="126"/>
      <c r="E48" s="362"/>
      <c r="F48" s="363" cm="1">
        <f t="array" ref="F48">SUM(F13:F46)</f>
        <v>4641641995</v>
      </c>
      <c r="G48" s="364"/>
      <c r="H48" s="126"/>
      <c r="I48" s="126"/>
      <c r="J48" s="126"/>
      <c r="K48" s="126"/>
      <c r="L48" s="126"/>
      <c r="M48" s="126"/>
      <c r="N48" s="126"/>
      <c r="O48" s="126"/>
      <c r="P48" s="126"/>
      <c r="Q48" s="126"/>
      <c r="R48" s="126"/>
      <c r="S48" s="126"/>
      <c r="T48" s="126"/>
      <c r="U48" s="126"/>
      <c r="V48" s="126"/>
      <c r="W48" s="126"/>
      <c r="X48" s="126"/>
      <c r="Y48" s="126"/>
      <c r="Z48" s="126"/>
      <c r="AA48" s="126"/>
      <c r="AB48" s="126"/>
      <c r="AC48" s="126"/>
    </row>
    <row r="49" spans="1:29" ht="15" customHeight="1">
      <c r="A49" s="360"/>
      <c r="B49" s="126"/>
      <c r="C49" s="227"/>
      <c r="D49" s="126"/>
      <c r="E49" s="126"/>
      <c r="F49" s="365"/>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row>
    <row r="50" spans="1:29" ht="15" customHeight="1">
      <c r="A50" s="360"/>
      <c r="B50" s="126"/>
      <c r="C50" s="227"/>
      <c r="D50" s="126"/>
      <c r="E50" s="126"/>
      <c r="F50" s="343"/>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row>
    <row r="51" spans="1:29" ht="15" customHeight="1">
      <c r="A51" s="360"/>
      <c r="B51" s="126"/>
      <c r="C51" s="227"/>
      <c r="D51" s="126"/>
      <c r="E51" s="126"/>
      <c r="F51" s="343"/>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row>
    <row r="52" spans="1:29" ht="15" customHeight="1">
      <c r="A52" s="360"/>
      <c r="B52" s="126"/>
      <c r="C52" s="227"/>
      <c r="D52" s="126"/>
      <c r="E52" s="126"/>
      <c r="F52" s="343"/>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row>
    <row r="53" spans="1:29" ht="15" customHeight="1">
      <c r="A53" s="360"/>
      <c r="B53" s="126"/>
      <c r="C53" s="227"/>
      <c r="D53" s="126"/>
      <c r="E53" s="126"/>
      <c r="F53" s="343"/>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row>
  </sheetData>
  <mergeCells count="58">
    <mergeCell ref="A1:A6"/>
    <mergeCell ref="B1:Z3"/>
    <mergeCell ref="AA1:AB2"/>
    <mergeCell ref="AA3:AB4"/>
    <mergeCell ref="B4:Z6"/>
    <mergeCell ref="AA5:AB6"/>
    <mergeCell ref="B12:C12"/>
    <mergeCell ref="B33:B34"/>
    <mergeCell ref="B21:B22"/>
    <mergeCell ref="E13:E14"/>
    <mergeCell ref="B23:B24"/>
    <mergeCell ref="B25:B26"/>
    <mergeCell ref="B27:B28"/>
    <mergeCell ref="B13:B14"/>
    <mergeCell ref="B15:B16"/>
    <mergeCell ref="B17:B18"/>
    <mergeCell ref="B19:B20"/>
    <mergeCell ref="E31:E32"/>
    <mergeCell ref="B31:B32"/>
    <mergeCell ref="B29:B30"/>
    <mergeCell ref="F40:F41"/>
    <mergeCell ref="F27:F28"/>
    <mergeCell ref="F13:F14"/>
    <mergeCell ref="F15:F16"/>
    <mergeCell ref="E15:E16"/>
    <mergeCell ref="F25:F26"/>
    <mergeCell ref="E21:E22"/>
    <mergeCell ref="F21:F22"/>
    <mergeCell ref="E17:E18"/>
    <mergeCell ref="E19:E20"/>
    <mergeCell ref="F17:F18"/>
    <mergeCell ref="F19:F20"/>
    <mergeCell ref="E23:E24"/>
    <mergeCell ref="F23:F24"/>
    <mergeCell ref="F37:F38"/>
    <mergeCell ref="F33:F34"/>
    <mergeCell ref="F31:F32"/>
    <mergeCell ref="E29:E30"/>
    <mergeCell ref="F29:F30"/>
    <mergeCell ref="E33:E34"/>
    <mergeCell ref="F35:F36"/>
    <mergeCell ref="B42:B44"/>
    <mergeCell ref="B45:B46"/>
    <mergeCell ref="A42:A46"/>
    <mergeCell ref="F45:F46"/>
    <mergeCell ref="F42:F44"/>
    <mergeCell ref="E45:E46"/>
    <mergeCell ref="E42:E44"/>
    <mergeCell ref="C42:C43"/>
    <mergeCell ref="D42:D43"/>
    <mergeCell ref="A40:A41"/>
    <mergeCell ref="B40:B41"/>
    <mergeCell ref="E40:E41"/>
    <mergeCell ref="B35:B36"/>
    <mergeCell ref="A13:A39"/>
    <mergeCell ref="E25:E26"/>
    <mergeCell ref="B37:B38"/>
    <mergeCell ref="E27:E28"/>
  </mergeCells>
  <pageMargins left="0.7" right="0.7" top="0.75" bottom="0.75" header="0.3" footer="0.3"/>
  <pageSetup orientation="portrait"/>
  <headerFooter>
    <oddFooter>&amp;C&amp;"Helvetica Neue,Regular"&amp;12&amp;K000000&amp;P</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31"/>
  <sheetViews>
    <sheetView showGridLines="0" workbookViewId="0"/>
  </sheetViews>
  <sheetFormatPr baseColWidth="10" defaultColWidth="11.42578125" defaultRowHeight="15" customHeight="1"/>
  <cols>
    <col min="1" max="17" width="11.42578125" style="1" customWidth="1"/>
    <col min="18" max="16384" width="11.42578125" style="1"/>
  </cols>
  <sheetData>
    <row r="1" spans="1:16" ht="20.25" customHeight="1">
      <c r="A1" s="440" t="s">
        <v>0</v>
      </c>
      <c r="B1" s="441"/>
      <c r="C1" s="442"/>
      <c r="D1" s="390" t="s">
        <v>1</v>
      </c>
      <c r="E1" s="391"/>
      <c r="F1" s="391"/>
      <c r="G1" s="391"/>
      <c r="H1" s="391"/>
      <c r="I1" s="391"/>
      <c r="J1" s="391"/>
      <c r="K1" s="391"/>
      <c r="L1" s="391"/>
      <c r="M1" s="391"/>
      <c r="N1" s="392" t="s">
        <v>2</v>
      </c>
      <c r="O1" s="393"/>
      <c r="P1" s="394"/>
    </row>
    <row r="2" spans="1:16" ht="19.5" customHeight="1">
      <c r="A2" s="443"/>
      <c r="B2" s="444"/>
      <c r="C2" s="445"/>
      <c r="D2" s="395" t="s">
        <v>3</v>
      </c>
      <c r="E2" s="396"/>
      <c r="F2" s="396"/>
      <c r="G2" s="396"/>
      <c r="H2" s="396"/>
      <c r="I2" s="396"/>
      <c r="J2" s="396"/>
      <c r="K2" s="396"/>
      <c r="L2" s="396"/>
      <c r="M2" s="396"/>
      <c r="N2" s="397" t="s">
        <v>4</v>
      </c>
      <c r="O2" s="398"/>
      <c r="P2" s="399"/>
    </row>
    <row r="3" spans="1:16" ht="63.2" customHeight="1">
      <c r="A3" s="446"/>
      <c r="B3" s="447"/>
      <c r="C3" s="448"/>
      <c r="D3" s="396"/>
      <c r="E3" s="396"/>
      <c r="F3" s="396"/>
      <c r="G3" s="396"/>
      <c r="H3" s="396"/>
      <c r="I3" s="396"/>
      <c r="J3" s="396"/>
      <c r="K3" s="396"/>
      <c r="L3" s="396"/>
      <c r="M3" s="396"/>
      <c r="N3" s="400" t="s">
        <v>5</v>
      </c>
      <c r="O3" s="398"/>
      <c r="P3" s="399"/>
    </row>
    <row r="4" spans="1:16" ht="20.25" customHeight="1">
      <c r="A4" s="20"/>
      <c r="B4" s="2"/>
      <c r="C4" s="2"/>
      <c r="D4" s="21"/>
      <c r="E4" s="21"/>
      <c r="F4" s="21"/>
      <c r="G4" s="21"/>
      <c r="H4" s="21"/>
      <c r="I4" s="21"/>
      <c r="J4" s="21"/>
      <c r="K4" s="21"/>
      <c r="L4" s="21"/>
      <c r="M4" s="21"/>
      <c r="N4" s="22"/>
      <c r="O4" s="22"/>
      <c r="P4" s="23"/>
    </row>
    <row r="5" spans="1:16" ht="15" customHeight="1">
      <c r="A5" s="7"/>
      <c r="B5" s="8"/>
      <c r="C5" s="8"/>
      <c r="D5" s="8"/>
      <c r="E5" s="8"/>
      <c r="F5" s="8"/>
      <c r="G5" s="8"/>
      <c r="H5" s="8"/>
      <c r="I5" s="8"/>
      <c r="J5" s="8"/>
      <c r="K5" s="8"/>
      <c r="L5" s="8"/>
      <c r="M5" s="8"/>
      <c r="N5" s="8"/>
      <c r="O5" s="8"/>
      <c r="P5" s="9"/>
    </row>
    <row r="6" spans="1:16" ht="15" customHeight="1">
      <c r="A6" s="7"/>
      <c r="B6" s="8"/>
      <c r="C6" s="8"/>
      <c r="D6" s="8"/>
      <c r="E6" s="8"/>
      <c r="F6" s="8"/>
      <c r="G6" s="8"/>
      <c r="H6" s="8"/>
      <c r="I6" s="8"/>
      <c r="J6" s="8"/>
      <c r="K6" s="8"/>
      <c r="L6" s="8"/>
      <c r="M6" s="8"/>
      <c r="N6" s="8"/>
      <c r="O6" s="8"/>
      <c r="P6" s="9"/>
    </row>
    <row r="7" spans="1:16" ht="15" customHeight="1">
      <c r="A7" s="7"/>
      <c r="B7" s="8"/>
      <c r="C7" s="8"/>
      <c r="D7" s="8"/>
      <c r="E7" s="8"/>
      <c r="F7" s="8"/>
      <c r="G7" s="8"/>
      <c r="H7" s="8"/>
      <c r="I7" s="8"/>
      <c r="J7" s="8"/>
      <c r="K7" s="8"/>
      <c r="L7" s="8"/>
      <c r="M7" s="8"/>
      <c r="N7" s="8"/>
      <c r="O7" s="8"/>
      <c r="P7" s="9"/>
    </row>
    <row r="8" spans="1:16" ht="15" customHeight="1">
      <c r="A8" s="7"/>
      <c r="B8" s="8"/>
      <c r="C8" s="8"/>
      <c r="D8" s="8"/>
      <c r="E8" s="8"/>
      <c r="F8" s="8"/>
      <c r="G8" s="8"/>
      <c r="H8" s="8"/>
      <c r="I8" s="8"/>
      <c r="J8" s="8"/>
      <c r="K8" s="8"/>
      <c r="L8" s="8"/>
      <c r="M8" s="8"/>
      <c r="N8" s="8"/>
      <c r="O8" s="8"/>
      <c r="P8" s="9"/>
    </row>
    <row r="9" spans="1:16" ht="15" customHeight="1">
      <c r="A9" s="7"/>
      <c r="B9" s="8"/>
      <c r="C9" s="8"/>
      <c r="D9" s="8"/>
      <c r="E9" s="8"/>
      <c r="F9" s="8"/>
      <c r="G9" s="8"/>
      <c r="H9" s="8"/>
      <c r="I9" s="8"/>
      <c r="J9" s="8"/>
      <c r="K9" s="8"/>
      <c r="L9" s="8"/>
      <c r="M9" s="8"/>
      <c r="N9" s="8"/>
      <c r="O9" s="8"/>
      <c r="P9" s="9"/>
    </row>
    <row r="10" spans="1:16" ht="15" customHeight="1">
      <c r="A10" s="7"/>
      <c r="B10" s="8"/>
      <c r="C10" s="8"/>
      <c r="D10" s="8"/>
      <c r="E10" s="8"/>
      <c r="F10" s="8"/>
      <c r="G10" s="8"/>
      <c r="H10" s="8"/>
      <c r="I10" s="8"/>
      <c r="J10" s="8"/>
      <c r="K10" s="8"/>
      <c r="L10" s="8"/>
      <c r="M10" s="8"/>
      <c r="N10" s="8"/>
      <c r="O10" s="8"/>
      <c r="P10" s="9"/>
    </row>
    <row r="11" spans="1:16" ht="15" customHeight="1">
      <c r="A11" s="7"/>
      <c r="B11" s="8"/>
      <c r="C11" s="8"/>
      <c r="D11" s="8"/>
      <c r="E11" s="8"/>
      <c r="F11" s="8"/>
      <c r="G11" s="8"/>
      <c r="H11" s="8"/>
      <c r="I11" s="8"/>
      <c r="J11" s="8"/>
      <c r="K11" s="8"/>
      <c r="L11" s="8"/>
      <c r="M11" s="8"/>
      <c r="N11" s="8"/>
      <c r="O11" s="8"/>
      <c r="P11" s="9"/>
    </row>
    <row r="12" spans="1:16" ht="15" customHeight="1">
      <c r="A12" s="7"/>
      <c r="B12" s="8"/>
      <c r="C12" s="8"/>
      <c r="D12" s="8"/>
      <c r="E12" s="8"/>
      <c r="F12" s="8"/>
      <c r="G12" s="8"/>
      <c r="H12" s="8"/>
      <c r="I12" s="8"/>
      <c r="J12" s="8"/>
      <c r="K12" s="8"/>
      <c r="L12" s="8"/>
      <c r="M12" s="8"/>
      <c r="N12" s="8"/>
      <c r="O12" s="8"/>
      <c r="P12" s="9"/>
    </row>
    <row r="13" spans="1:16" ht="15" customHeight="1">
      <c r="A13" s="7"/>
      <c r="B13" s="8"/>
      <c r="C13" s="8"/>
      <c r="D13" s="8"/>
      <c r="E13" s="8"/>
      <c r="F13" s="8"/>
      <c r="G13" s="8"/>
      <c r="H13" s="8"/>
      <c r="I13" s="8"/>
      <c r="J13" s="8"/>
      <c r="K13" s="8"/>
      <c r="L13" s="8"/>
      <c r="M13" s="8"/>
      <c r="N13" s="8"/>
      <c r="O13" s="8"/>
      <c r="P13" s="9"/>
    </row>
    <row r="14" spans="1:16" ht="15" customHeight="1">
      <c r="A14" s="7"/>
      <c r="B14" s="8"/>
      <c r="C14" s="8"/>
      <c r="D14" s="8"/>
      <c r="E14" s="8"/>
      <c r="F14" s="8"/>
      <c r="G14" s="8"/>
      <c r="H14" s="8"/>
      <c r="I14" s="8"/>
      <c r="J14" s="8"/>
      <c r="K14" s="8"/>
      <c r="L14" s="8"/>
      <c r="M14" s="8"/>
      <c r="N14" s="8"/>
      <c r="O14" s="8"/>
      <c r="P14" s="9"/>
    </row>
    <row r="15" spans="1:16" ht="15" customHeight="1">
      <c r="A15" s="7"/>
      <c r="B15" s="8"/>
      <c r="C15" s="8"/>
      <c r="D15" s="8"/>
      <c r="E15" s="8"/>
      <c r="F15" s="8"/>
      <c r="G15" s="8"/>
      <c r="H15" s="8"/>
      <c r="I15" s="8"/>
      <c r="J15" s="8"/>
      <c r="K15" s="8"/>
      <c r="L15" s="8"/>
      <c r="M15" s="8"/>
      <c r="N15" s="8"/>
      <c r="O15" s="8"/>
      <c r="P15" s="9"/>
    </row>
    <row r="16" spans="1:16" ht="15" customHeight="1">
      <c r="A16" s="7"/>
      <c r="B16" s="8"/>
      <c r="C16" s="8"/>
      <c r="D16" s="8"/>
      <c r="E16" s="8"/>
      <c r="F16" s="8"/>
      <c r="G16" s="8"/>
      <c r="H16" s="8"/>
      <c r="I16" s="8"/>
      <c r="J16" s="8"/>
      <c r="K16" s="8"/>
      <c r="L16" s="8"/>
      <c r="M16" s="8"/>
      <c r="N16" s="8"/>
      <c r="O16" s="8"/>
      <c r="P16" s="9"/>
    </row>
    <row r="17" spans="1:16" ht="15" customHeight="1">
      <c r="A17" s="7"/>
      <c r="B17" s="8"/>
      <c r="C17" s="8"/>
      <c r="D17" s="8"/>
      <c r="E17" s="8"/>
      <c r="F17" s="8"/>
      <c r="G17" s="8"/>
      <c r="H17" s="8"/>
      <c r="I17" s="8"/>
      <c r="J17" s="8"/>
      <c r="K17" s="8"/>
      <c r="L17" s="8"/>
      <c r="M17" s="8"/>
      <c r="N17" s="8"/>
      <c r="O17" s="8"/>
      <c r="P17" s="9"/>
    </row>
    <row r="18" spans="1:16" ht="15" customHeight="1">
      <c r="A18" s="7"/>
      <c r="B18" s="8"/>
      <c r="C18" s="8"/>
      <c r="D18" s="8"/>
      <c r="E18" s="8"/>
      <c r="F18" s="8"/>
      <c r="G18" s="8"/>
      <c r="H18" s="8"/>
      <c r="I18" s="8"/>
      <c r="J18" s="8"/>
      <c r="K18" s="8"/>
      <c r="L18" s="8"/>
      <c r="M18" s="8"/>
      <c r="N18" s="8"/>
      <c r="O18" s="8"/>
      <c r="P18" s="9"/>
    </row>
    <row r="19" spans="1:16" ht="15" customHeight="1">
      <c r="A19" s="7"/>
      <c r="B19" s="8"/>
      <c r="C19" s="8"/>
      <c r="D19" s="8"/>
      <c r="E19" s="8"/>
      <c r="F19" s="8"/>
      <c r="G19" s="8"/>
      <c r="H19" s="8"/>
      <c r="I19" s="8"/>
      <c r="J19" s="8"/>
      <c r="K19" s="8"/>
      <c r="L19" s="8"/>
      <c r="M19" s="8"/>
      <c r="N19" s="8"/>
      <c r="O19" s="8"/>
      <c r="P19" s="9"/>
    </row>
    <row r="20" spans="1:16" ht="15" customHeight="1">
      <c r="A20" s="7"/>
      <c r="B20" s="8"/>
      <c r="C20" s="8"/>
      <c r="D20" s="8"/>
      <c r="E20" s="8"/>
      <c r="F20" s="8"/>
      <c r="G20" s="8"/>
      <c r="H20" s="8"/>
      <c r="I20" s="8"/>
      <c r="J20" s="8"/>
      <c r="K20" s="8"/>
      <c r="L20" s="8"/>
      <c r="M20" s="8"/>
      <c r="N20" s="8"/>
      <c r="O20" s="8"/>
      <c r="P20" s="9"/>
    </row>
    <row r="21" spans="1:16" ht="15" customHeight="1">
      <c r="A21" s="7"/>
      <c r="B21" s="8"/>
      <c r="C21" s="8"/>
      <c r="D21" s="8"/>
      <c r="E21" s="8"/>
      <c r="F21" s="8"/>
      <c r="G21" s="8"/>
      <c r="H21" s="8"/>
      <c r="I21" s="8"/>
      <c r="J21" s="8"/>
      <c r="K21" s="8"/>
      <c r="L21" s="8"/>
      <c r="M21" s="8"/>
      <c r="N21" s="8"/>
      <c r="O21" s="8"/>
      <c r="P21" s="9"/>
    </row>
    <row r="22" spans="1:16" ht="15" customHeight="1">
      <c r="A22" s="7"/>
      <c r="B22" s="8"/>
      <c r="C22" s="8"/>
      <c r="D22" s="8"/>
      <c r="E22" s="8"/>
      <c r="F22" s="8"/>
      <c r="G22" s="8"/>
      <c r="H22" s="8"/>
      <c r="I22" s="8"/>
      <c r="J22" s="8"/>
      <c r="K22" s="8"/>
      <c r="L22" s="8"/>
      <c r="M22" s="8"/>
      <c r="N22" s="8"/>
      <c r="O22" s="8"/>
      <c r="P22" s="9"/>
    </row>
    <row r="23" spans="1:16" ht="15" customHeight="1">
      <c r="A23" s="7"/>
      <c r="B23" s="8"/>
      <c r="C23" s="8"/>
      <c r="D23" s="8"/>
      <c r="E23" s="8"/>
      <c r="F23" s="8"/>
      <c r="G23" s="8"/>
      <c r="H23" s="8"/>
      <c r="I23" s="8"/>
      <c r="J23" s="8"/>
      <c r="K23" s="8"/>
      <c r="L23" s="8"/>
      <c r="M23" s="8"/>
      <c r="N23" s="8"/>
      <c r="O23" s="8"/>
      <c r="P23" s="9"/>
    </row>
    <row r="24" spans="1:16" ht="15" customHeight="1">
      <c r="A24" s="7"/>
      <c r="B24" s="8"/>
      <c r="C24" s="8"/>
      <c r="D24" s="8"/>
      <c r="E24" s="8"/>
      <c r="F24" s="8"/>
      <c r="G24" s="8"/>
      <c r="H24" s="8"/>
      <c r="I24" s="8"/>
      <c r="J24" s="8"/>
      <c r="K24" s="8"/>
      <c r="L24" s="8"/>
      <c r="M24" s="8"/>
      <c r="N24" s="8"/>
      <c r="O24" s="8"/>
      <c r="P24" s="9"/>
    </row>
    <row r="25" spans="1:16" ht="15" customHeight="1">
      <c r="A25" s="7"/>
      <c r="B25" s="8"/>
      <c r="C25" s="8"/>
      <c r="D25" s="8"/>
      <c r="E25" s="8"/>
      <c r="F25" s="8"/>
      <c r="G25" s="8"/>
      <c r="H25" s="8"/>
      <c r="I25" s="8"/>
      <c r="J25" s="8"/>
      <c r="K25" s="8"/>
      <c r="L25" s="8"/>
      <c r="M25" s="8"/>
      <c r="N25" s="8"/>
      <c r="O25" s="8"/>
      <c r="P25" s="9"/>
    </row>
    <row r="26" spans="1:16" ht="15" customHeight="1">
      <c r="A26" s="7"/>
      <c r="B26" s="8"/>
      <c r="C26" s="8"/>
      <c r="D26" s="8"/>
      <c r="E26" s="8"/>
      <c r="F26" s="8"/>
      <c r="G26" s="8"/>
      <c r="H26" s="8"/>
      <c r="I26" s="8"/>
      <c r="J26" s="8"/>
      <c r="K26" s="8"/>
      <c r="L26" s="8"/>
      <c r="M26" s="8"/>
      <c r="N26" s="8"/>
      <c r="O26" s="8"/>
      <c r="P26" s="9"/>
    </row>
    <row r="27" spans="1:16" ht="15" customHeight="1">
      <c r="A27" s="7"/>
      <c r="B27" s="8"/>
      <c r="C27" s="8"/>
      <c r="D27" s="8"/>
      <c r="E27" s="8"/>
      <c r="F27" s="8"/>
      <c r="G27" s="8"/>
      <c r="H27" s="8"/>
      <c r="I27" s="8"/>
      <c r="J27" s="8"/>
      <c r="K27" s="8"/>
      <c r="L27" s="8"/>
      <c r="M27" s="8"/>
      <c r="N27" s="8"/>
      <c r="O27" s="8"/>
      <c r="P27" s="9"/>
    </row>
    <row r="28" spans="1:16" ht="15" customHeight="1">
      <c r="A28" s="7"/>
      <c r="B28" s="8"/>
      <c r="C28" s="8"/>
      <c r="D28" s="8"/>
      <c r="E28" s="8"/>
      <c r="F28" s="8"/>
      <c r="G28" s="8"/>
      <c r="H28" s="8"/>
      <c r="I28" s="8"/>
      <c r="J28" s="8"/>
      <c r="K28" s="8"/>
      <c r="L28" s="8"/>
      <c r="M28" s="8"/>
      <c r="N28" s="8"/>
      <c r="O28" s="8"/>
      <c r="P28" s="9"/>
    </row>
    <row r="29" spans="1:16" ht="15" customHeight="1">
      <c r="A29" s="7"/>
      <c r="B29" s="8"/>
      <c r="C29" s="8"/>
      <c r="D29" s="8"/>
      <c r="E29" s="8"/>
      <c r="F29" s="8"/>
      <c r="G29" s="8"/>
      <c r="H29" s="8"/>
      <c r="I29" s="8"/>
      <c r="J29" s="8"/>
      <c r="K29" s="8"/>
      <c r="L29" s="8"/>
      <c r="M29" s="8"/>
      <c r="N29" s="8"/>
      <c r="O29" s="8"/>
      <c r="P29" s="9"/>
    </row>
    <row r="30" spans="1:16" ht="15" customHeight="1">
      <c r="A30" s="7"/>
      <c r="B30" s="8"/>
      <c r="C30" s="8"/>
      <c r="D30" s="8"/>
      <c r="E30" s="8"/>
      <c r="F30" s="8"/>
      <c r="G30" s="8"/>
      <c r="H30" s="8"/>
      <c r="I30" s="8"/>
      <c r="J30" s="8"/>
      <c r="K30" s="8"/>
      <c r="L30" s="8"/>
      <c r="M30" s="8"/>
      <c r="N30" s="8"/>
      <c r="O30" s="8"/>
      <c r="P30" s="9"/>
    </row>
    <row r="31" spans="1:16" ht="15" customHeight="1">
      <c r="A31" s="10"/>
      <c r="B31" s="11"/>
      <c r="C31" s="11"/>
      <c r="D31" s="11"/>
      <c r="E31" s="11"/>
      <c r="F31" s="11"/>
      <c r="G31" s="11"/>
      <c r="H31" s="11"/>
      <c r="I31" s="11"/>
      <c r="J31" s="11"/>
      <c r="K31" s="11"/>
      <c r="L31" s="11"/>
      <c r="M31" s="11"/>
      <c r="N31" s="11"/>
      <c r="O31" s="11"/>
      <c r="P31" s="12"/>
    </row>
  </sheetData>
  <mergeCells count="6">
    <mergeCell ref="A1:C3"/>
    <mergeCell ref="D1:M1"/>
    <mergeCell ref="N1:P1"/>
    <mergeCell ref="D2:M3"/>
    <mergeCell ref="N2:P2"/>
    <mergeCell ref="N3:P3"/>
  </mergeCells>
  <pageMargins left="0.19685" right="0.19685" top="0.748031" bottom="0.748031" header="0.31496099999999999" footer="0.31496099999999999"/>
  <pageSetup orientation="portrait"/>
  <headerFooter>
    <oddFooter>&amp;C&amp;"Helvetica Neue,Regular"&amp;12&amp;K000000&amp;P</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P30"/>
  <sheetViews>
    <sheetView showGridLines="0" workbookViewId="0"/>
  </sheetViews>
  <sheetFormatPr baseColWidth="10" defaultColWidth="11.42578125" defaultRowHeight="15" customHeight="1"/>
  <cols>
    <col min="1" max="17" width="11.42578125" style="1" customWidth="1"/>
    <col min="18" max="16384" width="11.42578125" style="1"/>
  </cols>
  <sheetData>
    <row r="1" spans="1:16" ht="20.25" customHeight="1">
      <c r="A1" s="440" t="s">
        <v>0</v>
      </c>
      <c r="B1" s="441"/>
      <c r="C1" s="442"/>
      <c r="D1" s="390" t="s">
        <v>1</v>
      </c>
      <c r="E1" s="391"/>
      <c r="F1" s="391"/>
      <c r="G1" s="391"/>
      <c r="H1" s="391"/>
      <c r="I1" s="391"/>
      <c r="J1" s="391"/>
      <c r="K1" s="391"/>
      <c r="L1" s="391"/>
      <c r="M1" s="391"/>
      <c r="N1" s="392" t="s">
        <v>2</v>
      </c>
      <c r="O1" s="393"/>
      <c r="P1" s="394"/>
    </row>
    <row r="2" spans="1:16" ht="19.5" customHeight="1">
      <c r="A2" s="443"/>
      <c r="B2" s="444"/>
      <c r="C2" s="445"/>
      <c r="D2" s="395" t="s">
        <v>3</v>
      </c>
      <c r="E2" s="396"/>
      <c r="F2" s="396"/>
      <c r="G2" s="396"/>
      <c r="H2" s="396"/>
      <c r="I2" s="396"/>
      <c r="J2" s="396"/>
      <c r="K2" s="396"/>
      <c r="L2" s="396"/>
      <c r="M2" s="396"/>
      <c r="N2" s="397" t="s">
        <v>4</v>
      </c>
      <c r="O2" s="398"/>
      <c r="P2" s="399"/>
    </row>
    <row r="3" spans="1:16" ht="62.85" customHeight="1">
      <c r="A3" s="446"/>
      <c r="B3" s="447"/>
      <c r="C3" s="448"/>
      <c r="D3" s="396"/>
      <c r="E3" s="396"/>
      <c r="F3" s="396"/>
      <c r="G3" s="396"/>
      <c r="H3" s="396"/>
      <c r="I3" s="396"/>
      <c r="J3" s="396"/>
      <c r="K3" s="396"/>
      <c r="L3" s="396"/>
      <c r="M3" s="396"/>
      <c r="N3" s="397" t="s">
        <v>5</v>
      </c>
      <c r="O3" s="398"/>
      <c r="P3" s="399"/>
    </row>
    <row r="4" spans="1:16" ht="15" customHeight="1">
      <c r="A4" s="4"/>
      <c r="B4" s="5"/>
      <c r="C4" s="5"/>
      <c r="D4" s="5"/>
      <c r="E4" s="5"/>
      <c r="F4" s="5"/>
      <c r="G4" s="5"/>
      <c r="H4" s="5"/>
      <c r="I4" s="5"/>
      <c r="J4" s="5"/>
      <c r="K4" s="5"/>
      <c r="L4" s="5"/>
      <c r="M4" s="5"/>
      <c r="N4" s="5"/>
      <c r="O4" s="5"/>
      <c r="P4" s="6"/>
    </row>
    <row r="5" spans="1:16" ht="15" customHeight="1">
      <c r="A5" s="7"/>
      <c r="B5" s="8"/>
      <c r="C5" s="8"/>
      <c r="D5" s="8"/>
      <c r="E5" s="8"/>
      <c r="F5" s="8"/>
      <c r="G5" s="8"/>
      <c r="H5" s="8"/>
      <c r="I5" s="8"/>
      <c r="J5" s="8"/>
      <c r="K5" s="8"/>
      <c r="L5" s="8"/>
      <c r="M5" s="8"/>
      <c r="N5" s="8"/>
      <c r="O5" s="8"/>
      <c r="P5" s="9"/>
    </row>
    <row r="6" spans="1:16" ht="15" customHeight="1">
      <c r="A6" s="7"/>
      <c r="B6" s="8"/>
      <c r="C6" s="8"/>
      <c r="D6" s="8"/>
      <c r="E6" s="8"/>
      <c r="F6" s="8"/>
      <c r="G6" s="8"/>
      <c r="H6" s="8"/>
      <c r="I6" s="8"/>
      <c r="J6" s="8"/>
      <c r="K6" s="8"/>
      <c r="L6" s="8"/>
      <c r="M6" s="8"/>
      <c r="N6" s="8"/>
      <c r="O6" s="8"/>
      <c r="P6" s="9"/>
    </row>
    <row r="7" spans="1:16" ht="15" customHeight="1">
      <c r="A7" s="7"/>
      <c r="B7" s="8"/>
      <c r="C7" s="8"/>
      <c r="D7" s="8"/>
      <c r="E7" s="8"/>
      <c r="F7" s="8"/>
      <c r="G7" s="8"/>
      <c r="H7" s="8"/>
      <c r="I7" s="8"/>
      <c r="J7" s="8"/>
      <c r="K7" s="8"/>
      <c r="L7" s="8"/>
      <c r="M7" s="8"/>
      <c r="N7" s="8"/>
      <c r="O7" s="8"/>
      <c r="P7" s="9"/>
    </row>
    <row r="8" spans="1:16" ht="15" customHeight="1">
      <c r="A8" s="7"/>
      <c r="B8" s="8"/>
      <c r="C8" s="8"/>
      <c r="D8" s="8"/>
      <c r="E8" s="8"/>
      <c r="F8" s="8"/>
      <c r="G8" s="8"/>
      <c r="H8" s="8"/>
      <c r="I8" s="8"/>
      <c r="J8" s="8"/>
      <c r="K8" s="8"/>
      <c r="L8" s="8"/>
      <c r="M8" s="8"/>
      <c r="N8" s="8"/>
      <c r="O8" s="8"/>
      <c r="P8" s="9"/>
    </row>
    <row r="9" spans="1:16" ht="15" customHeight="1">
      <c r="A9" s="7"/>
      <c r="B9" s="8"/>
      <c r="C9" s="8"/>
      <c r="D9" s="8"/>
      <c r="E9" s="8"/>
      <c r="F9" s="8"/>
      <c r="G9" s="8"/>
      <c r="H9" s="8"/>
      <c r="I9" s="8"/>
      <c r="J9" s="8"/>
      <c r="K9" s="8"/>
      <c r="L9" s="8"/>
      <c r="M9" s="8"/>
      <c r="N9" s="8"/>
      <c r="O9" s="8"/>
      <c r="P9" s="9"/>
    </row>
    <row r="10" spans="1:16" ht="15" customHeight="1">
      <c r="A10" s="7"/>
      <c r="B10" s="8"/>
      <c r="C10" s="8"/>
      <c r="D10" s="8"/>
      <c r="E10" s="8"/>
      <c r="F10" s="8"/>
      <c r="G10" s="8"/>
      <c r="H10" s="8"/>
      <c r="I10" s="8"/>
      <c r="J10" s="8"/>
      <c r="K10" s="8"/>
      <c r="L10" s="8"/>
      <c r="M10" s="8"/>
      <c r="N10" s="8"/>
      <c r="O10" s="8"/>
      <c r="P10" s="9"/>
    </row>
    <row r="11" spans="1:16" ht="15" customHeight="1">
      <c r="A11" s="7"/>
      <c r="B11" s="8"/>
      <c r="C11" s="8"/>
      <c r="D11" s="8"/>
      <c r="E11" s="8"/>
      <c r="F11" s="8"/>
      <c r="G11" s="8"/>
      <c r="H11" s="8"/>
      <c r="I11" s="8"/>
      <c r="J11" s="8"/>
      <c r="K11" s="8"/>
      <c r="L11" s="8"/>
      <c r="M11" s="8"/>
      <c r="N11" s="8"/>
      <c r="O11" s="8"/>
      <c r="P11" s="9"/>
    </row>
    <row r="12" spans="1:16" ht="15" customHeight="1">
      <c r="A12" s="7"/>
      <c r="B12" s="8"/>
      <c r="C12" s="8"/>
      <c r="D12" s="8"/>
      <c r="E12" s="8"/>
      <c r="F12" s="8"/>
      <c r="G12" s="8"/>
      <c r="H12" s="8"/>
      <c r="I12" s="8"/>
      <c r="J12" s="8"/>
      <c r="K12" s="8"/>
      <c r="L12" s="8"/>
      <c r="M12" s="8"/>
      <c r="N12" s="8"/>
      <c r="O12" s="8"/>
      <c r="P12" s="9"/>
    </row>
    <row r="13" spans="1:16" ht="15" customHeight="1">
      <c r="A13" s="7"/>
      <c r="B13" s="8"/>
      <c r="C13" s="8"/>
      <c r="D13" s="8"/>
      <c r="E13" s="8"/>
      <c r="F13" s="8"/>
      <c r="G13" s="8"/>
      <c r="H13" s="8"/>
      <c r="I13" s="8"/>
      <c r="J13" s="8"/>
      <c r="K13" s="8"/>
      <c r="L13" s="8"/>
      <c r="M13" s="8"/>
      <c r="N13" s="8"/>
      <c r="O13" s="8"/>
      <c r="P13" s="9"/>
    </row>
    <row r="14" spans="1:16" ht="15" customHeight="1">
      <c r="A14" s="7"/>
      <c r="B14" s="8"/>
      <c r="C14" s="8"/>
      <c r="D14" s="8"/>
      <c r="E14" s="8"/>
      <c r="F14" s="8"/>
      <c r="G14" s="8"/>
      <c r="H14" s="8"/>
      <c r="I14" s="8"/>
      <c r="J14" s="8"/>
      <c r="K14" s="8"/>
      <c r="L14" s="8"/>
      <c r="M14" s="8"/>
      <c r="N14" s="8"/>
      <c r="O14" s="8"/>
      <c r="P14" s="9"/>
    </row>
    <row r="15" spans="1:16" ht="15" customHeight="1">
      <c r="A15" s="7"/>
      <c r="B15" s="8"/>
      <c r="C15" s="8"/>
      <c r="D15" s="8"/>
      <c r="E15" s="8"/>
      <c r="F15" s="8"/>
      <c r="G15" s="8"/>
      <c r="H15" s="8"/>
      <c r="I15" s="8"/>
      <c r="J15" s="8"/>
      <c r="K15" s="8"/>
      <c r="L15" s="8"/>
      <c r="M15" s="8"/>
      <c r="N15" s="8"/>
      <c r="O15" s="8"/>
      <c r="P15" s="9"/>
    </row>
    <row r="16" spans="1:16" ht="15" customHeight="1">
      <c r="A16" s="7"/>
      <c r="B16" s="8"/>
      <c r="C16" s="8"/>
      <c r="D16" s="8"/>
      <c r="E16" s="8"/>
      <c r="F16" s="8"/>
      <c r="G16" s="8"/>
      <c r="H16" s="8"/>
      <c r="I16" s="8"/>
      <c r="J16" s="8"/>
      <c r="K16" s="8"/>
      <c r="L16" s="8"/>
      <c r="M16" s="8"/>
      <c r="N16" s="8"/>
      <c r="O16" s="8"/>
      <c r="P16" s="9"/>
    </row>
    <row r="17" spans="1:16" ht="15" customHeight="1">
      <c r="A17" s="7"/>
      <c r="B17" s="8"/>
      <c r="C17" s="8"/>
      <c r="D17" s="8"/>
      <c r="E17" s="8"/>
      <c r="F17" s="8"/>
      <c r="G17" s="8"/>
      <c r="H17" s="8"/>
      <c r="I17" s="8"/>
      <c r="J17" s="8"/>
      <c r="K17" s="8"/>
      <c r="L17" s="8"/>
      <c r="M17" s="8"/>
      <c r="N17" s="8"/>
      <c r="O17" s="8"/>
      <c r="P17" s="9"/>
    </row>
    <row r="18" spans="1:16" ht="15" customHeight="1">
      <c r="A18" s="7"/>
      <c r="B18" s="8"/>
      <c r="C18" s="8"/>
      <c r="D18" s="8"/>
      <c r="E18" s="8"/>
      <c r="F18" s="8"/>
      <c r="G18" s="8"/>
      <c r="H18" s="8"/>
      <c r="I18" s="8"/>
      <c r="J18" s="8"/>
      <c r="K18" s="8"/>
      <c r="L18" s="8"/>
      <c r="M18" s="8"/>
      <c r="N18" s="8"/>
      <c r="O18" s="8"/>
      <c r="P18" s="9"/>
    </row>
    <row r="19" spans="1:16" ht="15" customHeight="1">
      <c r="A19" s="7"/>
      <c r="B19" s="8"/>
      <c r="C19" s="8"/>
      <c r="D19" s="8"/>
      <c r="E19" s="8"/>
      <c r="F19" s="8"/>
      <c r="G19" s="8"/>
      <c r="H19" s="8"/>
      <c r="I19" s="8"/>
      <c r="J19" s="8"/>
      <c r="K19" s="8"/>
      <c r="L19" s="8"/>
      <c r="M19" s="8"/>
      <c r="N19" s="8"/>
      <c r="O19" s="8"/>
      <c r="P19" s="9"/>
    </row>
    <row r="20" spans="1:16" ht="15" customHeight="1">
      <c r="A20" s="7"/>
      <c r="B20" s="8"/>
      <c r="C20" s="8"/>
      <c r="D20" s="8"/>
      <c r="E20" s="8"/>
      <c r="F20" s="8"/>
      <c r="G20" s="8"/>
      <c r="H20" s="8"/>
      <c r="I20" s="8"/>
      <c r="J20" s="8"/>
      <c r="K20" s="8"/>
      <c r="L20" s="8"/>
      <c r="M20" s="8"/>
      <c r="N20" s="8"/>
      <c r="O20" s="8"/>
      <c r="P20" s="9"/>
    </row>
    <row r="21" spans="1:16" ht="15" customHeight="1">
      <c r="A21" s="7"/>
      <c r="B21" s="8"/>
      <c r="C21" s="8"/>
      <c r="D21" s="8"/>
      <c r="E21" s="8"/>
      <c r="F21" s="8"/>
      <c r="G21" s="8"/>
      <c r="H21" s="8"/>
      <c r="I21" s="8"/>
      <c r="J21" s="8"/>
      <c r="K21" s="8"/>
      <c r="L21" s="8"/>
      <c r="M21" s="8"/>
      <c r="N21" s="8"/>
      <c r="O21" s="8"/>
      <c r="P21" s="9"/>
    </row>
    <row r="22" spans="1:16" ht="15" customHeight="1">
      <c r="A22" s="7"/>
      <c r="B22" s="8"/>
      <c r="C22" s="8"/>
      <c r="D22" s="8"/>
      <c r="E22" s="8"/>
      <c r="F22" s="8"/>
      <c r="G22" s="8"/>
      <c r="H22" s="8"/>
      <c r="I22" s="8"/>
      <c r="J22" s="8"/>
      <c r="K22" s="8"/>
      <c r="L22" s="8"/>
      <c r="M22" s="8"/>
      <c r="N22" s="8"/>
      <c r="O22" s="8"/>
      <c r="P22" s="9"/>
    </row>
    <row r="23" spans="1:16" ht="15" customHeight="1">
      <c r="A23" s="7"/>
      <c r="B23" s="8"/>
      <c r="C23" s="8"/>
      <c r="D23" s="8"/>
      <c r="E23" s="8"/>
      <c r="F23" s="8"/>
      <c r="G23" s="8"/>
      <c r="H23" s="8"/>
      <c r="I23" s="8"/>
      <c r="J23" s="8"/>
      <c r="K23" s="8"/>
      <c r="L23" s="8"/>
      <c r="M23" s="8"/>
      <c r="N23" s="8"/>
      <c r="O23" s="8"/>
      <c r="P23" s="9"/>
    </row>
    <row r="24" spans="1:16" ht="15" customHeight="1">
      <c r="A24" s="7"/>
      <c r="B24" s="8"/>
      <c r="C24" s="8"/>
      <c r="D24" s="8"/>
      <c r="E24" s="8"/>
      <c r="F24" s="8"/>
      <c r="G24" s="8"/>
      <c r="H24" s="8"/>
      <c r="I24" s="8"/>
      <c r="J24" s="8"/>
      <c r="K24" s="8"/>
      <c r="L24" s="8"/>
      <c r="M24" s="8"/>
      <c r="N24" s="8"/>
      <c r="O24" s="8"/>
      <c r="P24" s="9"/>
    </row>
    <row r="25" spans="1:16" ht="15" customHeight="1">
      <c r="A25" s="7"/>
      <c r="B25" s="8"/>
      <c r="C25" s="8"/>
      <c r="D25" s="8"/>
      <c r="E25" s="8"/>
      <c r="F25" s="8"/>
      <c r="G25" s="8"/>
      <c r="H25" s="8"/>
      <c r="I25" s="8"/>
      <c r="J25" s="8"/>
      <c r="K25" s="8"/>
      <c r="L25" s="8"/>
      <c r="M25" s="8"/>
      <c r="N25" s="8"/>
      <c r="O25" s="8"/>
      <c r="P25" s="9"/>
    </row>
    <row r="26" spans="1:16" ht="15" customHeight="1">
      <c r="A26" s="7"/>
      <c r="B26" s="8"/>
      <c r="C26" s="8"/>
      <c r="D26" s="8"/>
      <c r="E26" s="8"/>
      <c r="F26" s="8"/>
      <c r="G26" s="8"/>
      <c r="H26" s="8"/>
      <c r="I26" s="8"/>
      <c r="J26" s="8"/>
      <c r="K26" s="8"/>
      <c r="L26" s="8"/>
      <c r="M26" s="8"/>
      <c r="N26" s="8"/>
      <c r="O26" s="8"/>
      <c r="P26" s="9"/>
    </row>
    <row r="27" spans="1:16" ht="15" customHeight="1">
      <c r="A27" s="7"/>
      <c r="B27" s="8"/>
      <c r="C27" s="8"/>
      <c r="D27" s="8"/>
      <c r="E27" s="8"/>
      <c r="F27" s="8"/>
      <c r="G27" s="8"/>
      <c r="H27" s="8"/>
      <c r="I27" s="8"/>
      <c r="J27" s="8"/>
      <c r="K27" s="8"/>
      <c r="L27" s="8"/>
      <c r="M27" s="8"/>
      <c r="N27" s="8"/>
      <c r="O27" s="8"/>
      <c r="P27" s="9"/>
    </row>
    <row r="28" spans="1:16" ht="15" customHeight="1">
      <c r="A28" s="7"/>
      <c r="B28" s="8"/>
      <c r="C28" s="8"/>
      <c r="D28" s="8"/>
      <c r="E28" s="8"/>
      <c r="F28" s="8"/>
      <c r="G28" s="8"/>
      <c r="H28" s="8"/>
      <c r="I28" s="8"/>
      <c r="J28" s="8"/>
      <c r="K28" s="8"/>
      <c r="L28" s="8"/>
      <c r="M28" s="8"/>
      <c r="N28" s="8"/>
      <c r="O28" s="8"/>
      <c r="P28" s="9"/>
    </row>
    <row r="29" spans="1:16" ht="15" customHeight="1">
      <c r="A29" s="7"/>
      <c r="B29" s="8"/>
      <c r="C29" s="8"/>
      <c r="D29" s="8"/>
      <c r="E29" s="8"/>
      <c r="F29" s="8"/>
      <c r="G29" s="8"/>
      <c r="H29" s="8"/>
      <c r="I29" s="8"/>
      <c r="J29" s="8"/>
      <c r="K29" s="8"/>
      <c r="L29" s="8"/>
      <c r="M29" s="8"/>
      <c r="N29" s="8"/>
      <c r="O29" s="8"/>
      <c r="P29" s="9"/>
    </row>
    <row r="30" spans="1:16" ht="15" customHeight="1">
      <c r="A30" s="10"/>
      <c r="B30" s="11"/>
      <c r="C30" s="11"/>
      <c r="D30" s="11"/>
      <c r="E30" s="11"/>
      <c r="F30" s="11"/>
      <c r="G30" s="11"/>
      <c r="H30" s="11"/>
      <c r="I30" s="11"/>
      <c r="J30" s="11"/>
      <c r="K30" s="11"/>
      <c r="L30" s="11"/>
      <c r="M30" s="11"/>
      <c r="N30" s="11"/>
      <c r="O30" s="11"/>
      <c r="P30" s="12"/>
    </row>
  </sheetData>
  <mergeCells count="6">
    <mergeCell ref="A1:C3"/>
    <mergeCell ref="D1:M1"/>
    <mergeCell ref="N1:P1"/>
    <mergeCell ref="D2:M3"/>
    <mergeCell ref="N2:P2"/>
    <mergeCell ref="N3:P3"/>
  </mergeCells>
  <pageMargins left="0.19685" right="0.19685" top="0.748031" bottom="0.748031" header="0.31496099999999999" footer="0.31496099999999999"/>
  <pageSetup orientation="portrait"/>
  <headerFooter>
    <oddFooter>&amp;C&amp;"Helvetica Neue,Regular"&amp;12&amp;K000000&amp;P</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P30"/>
  <sheetViews>
    <sheetView showGridLines="0" workbookViewId="0"/>
  </sheetViews>
  <sheetFormatPr baseColWidth="10" defaultColWidth="11.42578125" defaultRowHeight="15" customHeight="1"/>
  <cols>
    <col min="1" max="17" width="11.42578125" style="1" customWidth="1"/>
    <col min="18" max="16384" width="11.42578125" style="1"/>
  </cols>
  <sheetData>
    <row r="1" spans="1:16" ht="20.25" customHeight="1">
      <c r="A1" s="440" t="s">
        <v>0</v>
      </c>
      <c r="B1" s="441"/>
      <c r="C1" s="442"/>
      <c r="D1" s="390" t="s">
        <v>1</v>
      </c>
      <c r="E1" s="391"/>
      <c r="F1" s="391"/>
      <c r="G1" s="391"/>
      <c r="H1" s="391"/>
      <c r="I1" s="391"/>
      <c r="J1" s="391"/>
      <c r="K1" s="391"/>
      <c r="L1" s="391"/>
      <c r="M1" s="391"/>
      <c r="N1" s="392" t="s">
        <v>2</v>
      </c>
      <c r="O1" s="393"/>
      <c r="P1" s="394"/>
    </row>
    <row r="2" spans="1:16" ht="19.5" customHeight="1">
      <c r="A2" s="443"/>
      <c r="B2" s="444"/>
      <c r="C2" s="445"/>
      <c r="D2" s="395" t="s">
        <v>3</v>
      </c>
      <c r="E2" s="396"/>
      <c r="F2" s="396"/>
      <c r="G2" s="396"/>
      <c r="H2" s="396"/>
      <c r="I2" s="396"/>
      <c r="J2" s="396"/>
      <c r="K2" s="396"/>
      <c r="L2" s="396"/>
      <c r="M2" s="396"/>
      <c r="N2" s="397" t="s">
        <v>4</v>
      </c>
      <c r="O2" s="398"/>
      <c r="P2" s="399"/>
    </row>
    <row r="3" spans="1:16" ht="62.65" customHeight="1">
      <c r="A3" s="446"/>
      <c r="B3" s="447"/>
      <c r="C3" s="448"/>
      <c r="D3" s="396"/>
      <c r="E3" s="396"/>
      <c r="F3" s="396"/>
      <c r="G3" s="396"/>
      <c r="H3" s="396"/>
      <c r="I3" s="396"/>
      <c r="J3" s="396"/>
      <c r="K3" s="396"/>
      <c r="L3" s="396"/>
      <c r="M3" s="396"/>
      <c r="N3" s="397" t="s">
        <v>5</v>
      </c>
      <c r="O3" s="398"/>
      <c r="P3" s="399"/>
    </row>
    <row r="4" spans="1:16" ht="15" customHeight="1">
      <c r="A4" s="4"/>
      <c r="B4" s="5"/>
      <c r="C4" s="5"/>
      <c r="D4" s="5"/>
      <c r="E4" s="5"/>
      <c r="F4" s="5"/>
      <c r="G4" s="5"/>
      <c r="H4" s="5"/>
      <c r="I4" s="5"/>
      <c r="J4" s="5"/>
      <c r="K4" s="5"/>
      <c r="L4" s="5"/>
      <c r="M4" s="5"/>
      <c r="N4" s="5"/>
      <c r="O4" s="5"/>
      <c r="P4" s="6"/>
    </row>
    <row r="5" spans="1:16" ht="15" customHeight="1">
      <c r="A5" s="7"/>
      <c r="B5" s="8"/>
      <c r="C5" s="8"/>
      <c r="D5" s="8"/>
      <c r="E5" s="8"/>
      <c r="F5" s="8"/>
      <c r="G5" s="8"/>
      <c r="H5" s="8"/>
      <c r="I5" s="8"/>
      <c r="J5" s="8"/>
      <c r="K5" s="8"/>
      <c r="L5" s="8"/>
      <c r="M5" s="8"/>
      <c r="N5" s="8"/>
      <c r="O5" s="8"/>
      <c r="P5" s="9"/>
    </row>
    <row r="6" spans="1:16" ht="15" customHeight="1">
      <c r="A6" s="7"/>
      <c r="B6" s="8"/>
      <c r="C6" s="8"/>
      <c r="D6" s="8"/>
      <c r="E6" s="8"/>
      <c r="F6" s="8"/>
      <c r="G6" s="8"/>
      <c r="H6" s="8"/>
      <c r="I6" s="8"/>
      <c r="J6" s="8"/>
      <c r="K6" s="8"/>
      <c r="L6" s="8"/>
      <c r="M6" s="8"/>
      <c r="N6" s="8"/>
      <c r="O6" s="8"/>
      <c r="P6" s="9"/>
    </row>
    <row r="7" spans="1:16" ht="15" customHeight="1">
      <c r="A7" s="7"/>
      <c r="B7" s="8"/>
      <c r="C7" s="8"/>
      <c r="D7" s="8"/>
      <c r="E7" s="8"/>
      <c r="F7" s="8"/>
      <c r="G7" s="8"/>
      <c r="H7" s="8"/>
      <c r="I7" s="8"/>
      <c r="J7" s="8"/>
      <c r="K7" s="8"/>
      <c r="L7" s="8"/>
      <c r="M7" s="8"/>
      <c r="N7" s="8"/>
      <c r="O7" s="8"/>
      <c r="P7" s="9"/>
    </row>
    <row r="8" spans="1:16" ht="15" customHeight="1">
      <c r="A8" s="7"/>
      <c r="B8" s="8"/>
      <c r="C8" s="8"/>
      <c r="D8" s="8"/>
      <c r="E8" s="8"/>
      <c r="F8" s="8"/>
      <c r="G8" s="8"/>
      <c r="H8" s="8"/>
      <c r="I8" s="8"/>
      <c r="J8" s="8"/>
      <c r="K8" s="8"/>
      <c r="L8" s="8"/>
      <c r="M8" s="8"/>
      <c r="N8" s="8"/>
      <c r="O8" s="8"/>
      <c r="P8" s="9"/>
    </row>
    <row r="9" spans="1:16" ht="15" customHeight="1">
      <c r="A9" s="7"/>
      <c r="B9" s="8"/>
      <c r="C9" s="8"/>
      <c r="D9" s="8"/>
      <c r="E9" s="8"/>
      <c r="F9" s="8"/>
      <c r="G9" s="8"/>
      <c r="H9" s="8"/>
      <c r="I9" s="8"/>
      <c r="J9" s="8"/>
      <c r="K9" s="8"/>
      <c r="L9" s="8"/>
      <c r="M9" s="8"/>
      <c r="N9" s="8"/>
      <c r="O9" s="8"/>
      <c r="P9" s="9"/>
    </row>
    <row r="10" spans="1:16" ht="15" customHeight="1">
      <c r="A10" s="7"/>
      <c r="B10" s="8"/>
      <c r="C10" s="8"/>
      <c r="D10" s="8"/>
      <c r="E10" s="8"/>
      <c r="F10" s="8"/>
      <c r="G10" s="8"/>
      <c r="H10" s="8"/>
      <c r="I10" s="8"/>
      <c r="J10" s="8"/>
      <c r="K10" s="8"/>
      <c r="L10" s="8"/>
      <c r="M10" s="8"/>
      <c r="N10" s="8"/>
      <c r="O10" s="8"/>
      <c r="P10" s="9"/>
    </row>
    <row r="11" spans="1:16" ht="15" customHeight="1">
      <c r="A11" s="7"/>
      <c r="B11" s="8"/>
      <c r="C11" s="8"/>
      <c r="D11" s="8"/>
      <c r="E11" s="8"/>
      <c r="F11" s="8"/>
      <c r="G11" s="8"/>
      <c r="H11" s="8"/>
      <c r="I11" s="8"/>
      <c r="J11" s="8"/>
      <c r="K11" s="8"/>
      <c r="L11" s="8"/>
      <c r="M11" s="8"/>
      <c r="N11" s="8"/>
      <c r="O11" s="8"/>
      <c r="P11" s="9"/>
    </row>
    <row r="12" spans="1:16" ht="15" customHeight="1">
      <c r="A12" s="7"/>
      <c r="B12" s="8"/>
      <c r="C12" s="8"/>
      <c r="D12" s="8"/>
      <c r="E12" s="8"/>
      <c r="F12" s="8"/>
      <c r="G12" s="8"/>
      <c r="H12" s="8"/>
      <c r="I12" s="8"/>
      <c r="J12" s="8"/>
      <c r="K12" s="8"/>
      <c r="L12" s="8"/>
      <c r="M12" s="8"/>
      <c r="N12" s="8"/>
      <c r="O12" s="8"/>
      <c r="P12" s="9"/>
    </row>
    <row r="13" spans="1:16" ht="15" customHeight="1">
      <c r="A13" s="7"/>
      <c r="B13" s="8"/>
      <c r="C13" s="8"/>
      <c r="D13" s="8"/>
      <c r="E13" s="8"/>
      <c r="F13" s="8"/>
      <c r="G13" s="8"/>
      <c r="H13" s="8"/>
      <c r="I13" s="8"/>
      <c r="J13" s="8"/>
      <c r="K13" s="8"/>
      <c r="L13" s="8"/>
      <c r="M13" s="8"/>
      <c r="N13" s="8"/>
      <c r="O13" s="8"/>
      <c r="P13" s="9"/>
    </row>
    <row r="14" spans="1:16" ht="15" customHeight="1">
      <c r="A14" s="7"/>
      <c r="B14" s="8"/>
      <c r="C14" s="8"/>
      <c r="D14" s="8"/>
      <c r="E14" s="8"/>
      <c r="F14" s="8"/>
      <c r="G14" s="8"/>
      <c r="H14" s="8"/>
      <c r="I14" s="8"/>
      <c r="J14" s="8"/>
      <c r="K14" s="8"/>
      <c r="L14" s="8"/>
      <c r="M14" s="8"/>
      <c r="N14" s="8"/>
      <c r="O14" s="8"/>
      <c r="P14" s="9"/>
    </row>
    <row r="15" spans="1:16" ht="15" customHeight="1">
      <c r="A15" s="7"/>
      <c r="B15" s="8"/>
      <c r="C15" s="8"/>
      <c r="D15" s="8"/>
      <c r="E15" s="8"/>
      <c r="F15" s="8"/>
      <c r="G15" s="8"/>
      <c r="H15" s="8"/>
      <c r="I15" s="8"/>
      <c r="J15" s="8"/>
      <c r="K15" s="8"/>
      <c r="L15" s="8"/>
      <c r="M15" s="8"/>
      <c r="N15" s="8"/>
      <c r="O15" s="8"/>
      <c r="P15" s="9"/>
    </row>
    <row r="16" spans="1:16" ht="15" customHeight="1">
      <c r="A16" s="7"/>
      <c r="B16" s="8"/>
      <c r="C16" s="8"/>
      <c r="D16" s="8"/>
      <c r="E16" s="8"/>
      <c r="F16" s="8"/>
      <c r="G16" s="8"/>
      <c r="H16" s="8"/>
      <c r="I16" s="8"/>
      <c r="J16" s="8"/>
      <c r="K16" s="8"/>
      <c r="L16" s="8"/>
      <c r="M16" s="8"/>
      <c r="N16" s="8"/>
      <c r="O16" s="8"/>
      <c r="P16" s="9"/>
    </row>
    <row r="17" spans="1:16" ht="15" customHeight="1">
      <c r="A17" s="7"/>
      <c r="B17" s="8"/>
      <c r="C17" s="8"/>
      <c r="D17" s="8"/>
      <c r="E17" s="8"/>
      <c r="F17" s="8"/>
      <c r="G17" s="8"/>
      <c r="H17" s="8"/>
      <c r="I17" s="8"/>
      <c r="J17" s="8"/>
      <c r="K17" s="8"/>
      <c r="L17" s="8"/>
      <c r="M17" s="8"/>
      <c r="N17" s="8"/>
      <c r="O17" s="8"/>
      <c r="P17" s="9"/>
    </row>
    <row r="18" spans="1:16" ht="15" customHeight="1">
      <c r="A18" s="7"/>
      <c r="B18" s="8"/>
      <c r="C18" s="8"/>
      <c r="D18" s="8"/>
      <c r="E18" s="8"/>
      <c r="F18" s="8"/>
      <c r="G18" s="8"/>
      <c r="H18" s="8"/>
      <c r="I18" s="8"/>
      <c r="J18" s="8"/>
      <c r="K18" s="8"/>
      <c r="L18" s="8"/>
      <c r="M18" s="8"/>
      <c r="N18" s="8"/>
      <c r="O18" s="8"/>
      <c r="P18" s="9"/>
    </row>
    <row r="19" spans="1:16" ht="15" customHeight="1">
      <c r="A19" s="7"/>
      <c r="B19" s="8"/>
      <c r="C19" s="8"/>
      <c r="D19" s="8"/>
      <c r="E19" s="8"/>
      <c r="F19" s="8"/>
      <c r="G19" s="8"/>
      <c r="H19" s="8"/>
      <c r="I19" s="8"/>
      <c r="J19" s="8"/>
      <c r="K19" s="8"/>
      <c r="L19" s="8"/>
      <c r="M19" s="8"/>
      <c r="N19" s="8"/>
      <c r="O19" s="8"/>
      <c r="P19" s="9"/>
    </row>
    <row r="20" spans="1:16" ht="15" customHeight="1">
      <c r="A20" s="7"/>
      <c r="B20" s="8"/>
      <c r="C20" s="8"/>
      <c r="D20" s="8"/>
      <c r="E20" s="8"/>
      <c r="F20" s="8"/>
      <c r="G20" s="8"/>
      <c r="H20" s="8"/>
      <c r="I20" s="8"/>
      <c r="J20" s="8"/>
      <c r="K20" s="8"/>
      <c r="L20" s="8"/>
      <c r="M20" s="8"/>
      <c r="N20" s="8"/>
      <c r="O20" s="8"/>
      <c r="P20" s="9"/>
    </row>
    <row r="21" spans="1:16" ht="15" customHeight="1">
      <c r="A21" s="7"/>
      <c r="B21" s="8"/>
      <c r="C21" s="8"/>
      <c r="D21" s="8"/>
      <c r="E21" s="8"/>
      <c r="F21" s="8"/>
      <c r="G21" s="8"/>
      <c r="H21" s="8"/>
      <c r="I21" s="8"/>
      <c r="J21" s="8"/>
      <c r="K21" s="8"/>
      <c r="L21" s="8"/>
      <c r="M21" s="8"/>
      <c r="N21" s="8"/>
      <c r="O21" s="8"/>
      <c r="P21" s="9"/>
    </row>
    <row r="22" spans="1:16" ht="15" customHeight="1">
      <c r="A22" s="7"/>
      <c r="B22" s="8"/>
      <c r="C22" s="8"/>
      <c r="D22" s="8"/>
      <c r="E22" s="8"/>
      <c r="F22" s="8"/>
      <c r="G22" s="8"/>
      <c r="H22" s="8"/>
      <c r="I22" s="8"/>
      <c r="J22" s="8"/>
      <c r="K22" s="8"/>
      <c r="L22" s="8"/>
      <c r="M22" s="8"/>
      <c r="N22" s="8"/>
      <c r="O22" s="8"/>
      <c r="P22" s="9"/>
    </row>
    <row r="23" spans="1:16" ht="15" customHeight="1">
      <c r="A23" s="7"/>
      <c r="B23" s="8"/>
      <c r="C23" s="8"/>
      <c r="D23" s="8"/>
      <c r="E23" s="8"/>
      <c r="F23" s="8"/>
      <c r="G23" s="8"/>
      <c r="H23" s="8"/>
      <c r="I23" s="8"/>
      <c r="J23" s="8"/>
      <c r="K23" s="8"/>
      <c r="L23" s="8"/>
      <c r="M23" s="8"/>
      <c r="N23" s="8"/>
      <c r="O23" s="8"/>
      <c r="P23" s="9"/>
    </row>
    <row r="24" spans="1:16" ht="15" customHeight="1">
      <c r="A24" s="7"/>
      <c r="B24" s="8"/>
      <c r="C24" s="8"/>
      <c r="D24" s="8"/>
      <c r="E24" s="8"/>
      <c r="F24" s="8"/>
      <c r="G24" s="8"/>
      <c r="H24" s="8"/>
      <c r="I24" s="8"/>
      <c r="J24" s="8"/>
      <c r="K24" s="8"/>
      <c r="L24" s="8"/>
      <c r="M24" s="8"/>
      <c r="N24" s="8"/>
      <c r="O24" s="8"/>
      <c r="P24" s="9"/>
    </row>
    <row r="25" spans="1:16" ht="15" customHeight="1">
      <c r="A25" s="7"/>
      <c r="B25" s="8"/>
      <c r="C25" s="8"/>
      <c r="D25" s="8"/>
      <c r="E25" s="8"/>
      <c r="F25" s="8"/>
      <c r="G25" s="8"/>
      <c r="H25" s="8"/>
      <c r="I25" s="8"/>
      <c r="J25" s="8"/>
      <c r="K25" s="8"/>
      <c r="L25" s="8"/>
      <c r="M25" s="8"/>
      <c r="N25" s="8"/>
      <c r="O25" s="8"/>
      <c r="P25" s="9"/>
    </row>
    <row r="26" spans="1:16" ht="15" customHeight="1">
      <c r="A26" s="7"/>
      <c r="B26" s="8"/>
      <c r="C26" s="8"/>
      <c r="D26" s="8"/>
      <c r="E26" s="8"/>
      <c r="F26" s="8"/>
      <c r="G26" s="8"/>
      <c r="H26" s="8"/>
      <c r="I26" s="8"/>
      <c r="J26" s="8"/>
      <c r="K26" s="8"/>
      <c r="L26" s="8"/>
      <c r="M26" s="8"/>
      <c r="N26" s="8"/>
      <c r="O26" s="8"/>
      <c r="P26" s="9"/>
    </row>
    <row r="27" spans="1:16" ht="15" customHeight="1">
      <c r="A27" s="7"/>
      <c r="B27" s="8"/>
      <c r="C27" s="8"/>
      <c r="D27" s="8"/>
      <c r="E27" s="8"/>
      <c r="F27" s="8"/>
      <c r="G27" s="8"/>
      <c r="H27" s="8"/>
      <c r="I27" s="8"/>
      <c r="J27" s="8"/>
      <c r="K27" s="8"/>
      <c r="L27" s="8"/>
      <c r="M27" s="8"/>
      <c r="N27" s="8"/>
      <c r="O27" s="8"/>
      <c r="P27" s="9"/>
    </row>
    <row r="28" spans="1:16" ht="15" customHeight="1">
      <c r="A28" s="7"/>
      <c r="B28" s="8"/>
      <c r="C28" s="8"/>
      <c r="D28" s="8"/>
      <c r="E28" s="8"/>
      <c r="F28" s="8"/>
      <c r="G28" s="8"/>
      <c r="H28" s="8"/>
      <c r="I28" s="8"/>
      <c r="J28" s="8"/>
      <c r="K28" s="8"/>
      <c r="L28" s="8"/>
      <c r="M28" s="8"/>
      <c r="N28" s="8"/>
      <c r="O28" s="8"/>
      <c r="P28" s="9"/>
    </row>
    <row r="29" spans="1:16" ht="15" customHeight="1">
      <c r="A29" s="7"/>
      <c r="B29" s="8"/>
      <c r="C29" s="8"/>
      <c r="D29" s="8"/>
      <c r="E29" s="8"/>
      <c r="F29" s="8"/>
      <c r="G29" s="8"/>
      <c r="H29" s="8"/>
      <c r="I29" s="8"/>
      <c r="J29" s="8"/>
      <c r="K29" s="8"/>
      <c r="L29" s="8"/>
      <c r="M29" s="8"/>
      <c r="N29" s="8"/>
      <c r="O29" s="8"/>
      <c r="P29" s="9"/>
    </row>
    <row r="30" spans="1:16" ht="15" customHeight="1">
      <c r="A30" s="10"/>
      <c r="B30" s="11"/>
      <c r="C30" s="11"/>
      <c r="D30" s="11"/>
      <c r="E30" s="11"/>
      <c r="F30" s="11"/>
      <c r="G30" s="11"/>
      <c r="H30" s="11"/>
      <c r="I30" s="11"/>
      <c r="J30" s="11"/>
      <c r="K30" s="11"/>
      <c r="L30" s="11"/>
      <c r="M30" s="11"/>
      <c r="N30" s="11"/>
      <c r="O30" s="11"/>
      <c r="P30" s="12"/>
    </row>
  </sheetData>
  <mergeCells count="6">
    <mergeCell ref="A1:C3"/>
    <mergeCell ref="D1:M1"/>
    <mergeCell ref="N1:P1"/>
    <mergeCell ref="D2:M3"/>
    <mergeCell ref="N2:P2"/>
    <mergeCell ref="N3:P3"/>
  </mergeCells>
  <pageMargins left="0.19685" right="0.19685" top="0.748031" bottom="0.748031" header="0.31496099999999999" footer="0.31496099999999999"/>
  <pageSetup orientation="portrait"/>
  <headerFooter>
    <oddFooter>&amp;C&amp;"Helvetica Neue,Regular"&amp;12&amp;K000000&amp;P</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P30"/>
  <sheetViews>
    <sheetView showGridLines="0" workbookViewId="0"/>
  </sheetViews>
  <sheetFormatPr baseColWidth="10" defaultColWidth="11.42578125" defaultRowHeight="15" customHeight="1"/>
  <cols>
    <col min="1" max="17" width="11.42578125" style="1" customWidth="1"/>
    <col min="18" max="16384" width="11.42578125" style="1"/>
  </cols>
  <sheetData>
    <row r="1" spans="1:16" ht="20.25" customHeight="1">
      <c r="A1" s="440" t="s">
        <v>0</v>
      </c>
      <c r="B1" s="441"/>
      <c r="C1" s="442"/>
      <c r="D1" s="390" t="s">
        <v>1</v>
      </c>
      <c r="E1" s="391"/>
      <c r="F1" s="391"/>
      <c r="G1" s="391"/>
      <c r="H1" s="391"/>
      <c r="I1" s="391"/>
      <c r="J1" s="391"/>
      <c r="K1" s="391"/>
      <c r="L1" s="391"/>
      <c r="M1" s="391"/>
      <c r="N1" s="392" t="s">
        <v>2</v>
      </c>
      <c r="O1" s="393"/>
      <c r="P1" s="394"/>
    </row>
    <row r="2" spans="1:16" ht="19.5" customHeight="1">
      <c r="A2" s="443"/>
      <c r="B2" s="444"/>
      <c r="C2" s="445"/>
      <c r="D2" s="395" t="s">
        <v>3</v>
      </c>
      <c r="E2" s="396"/>
      <c r="F2" s="396"/>
      <c r="G2" s="396"/>
      <c r="H2" s="396"/>
      <c r="I2" s="396"/>
      <c r="J2" s="396"/>
      <c r="K2" s="396"/>
      <c r="L2" s="396"/>
      <c r="M2" s="396"/>
      <c r="N2" s="397" t="s">
        <v>4</v>
      </c>
      <c r="O2" s="398"/>
      <c r="P2" s="399"/>
    </row>
    <row r="3" spans="1:16" ht="59.65" customHeight="1">
      <c r="A3" s="446"/>
      <c r="B3" s="447"/>
      <c r="C3" s="448"/>
      <c r="D3" s="396"/>
      <c r="E3" s="396"/>
      <c r="F3" s="396"/>
      <c r="G3" s="396"/>
      <c r="H3" s="396"/>
      <c r="I3" s="396"/>
      <c r="J3" s="396"/>
      <c r="K3" s="396"/>
      <c r="L3" s="396"/>
      <c r="M3" s="396"/>
      <c r="N3" s="397" t="s">
        <v>5</v>
      </c>
      <c r="O3" s="398"/>
      <c r="P3" s="399"/>
    </row>
    <row r="4" spans="1:16" ht="15" customHeight="1">
      <c r="A4" s="4"/>
      <c r="B4" s="5"/>
      <c r="C4" s="5"/>
      <c r="D4" s="5"/>
      <c r="E4" s="5"/>
      <c r="F4" s="5"/>
      <c r="G4" s="5"/>
      <c r="H4" s="5"/>
      <c r="I4" s="5"/>
      <c r="J4" s="5"/>
      <c r="K4" s="5"/>
      <c r="L4" s="5"/>
      <c r="M4" s="5"/>
      <c r="N4" s="5"/>
      <c r="O4" s="5"/>
      <c r="P4" s="6"/>
    </row>
    <row r="5" spans="1:16" ht="15" customHeight="1">
      <c r="A5" s="7"/>
      <c r="B5" s="8"/>
      <c r="C5" s="8"/>
      <c r="D5" s="8"/>
      <c r="E5" s="8"/>
      <c r="F5" s="8"/>
      <c r="G5" s="8"/>
      <c r="H5" s="8"/>
      <c r="I5" s="8"/>
      <c r="J5" s="8"/>
      <c r="K5" s="8"/>
      <c r="L5" s="8"/>
      <c r="M5" s="8"/>
      <c r="N5" s="8"/>
      <c r="O5" s="8"/>
      <c r="P5" s="9"/>
    </row>
    <row r="6" spans="1:16" ht="15" customHeight="1">
      <c r="A6" s="7"/>
      <c r="B6" s="8"/>
      <c r="C6" s="8"/>
      <c r="D6" s="8"/>
      <c r="E6" s="8"/>
      <c r="F6" s="8"/>
      <c r="G6" s="8"/>
      <c r="H6" s="8"/>
      <c r="I6" s="8"/>
      <c r="J6" s="8"/>
      <c r="K6" s="8"/>
      <c r="L6" s="8"/>
      <c r="M6" s="8"/>
      <c r="N6" s="8"/>
      <c r="O6" s="8"/>
      <c r="P6" s="9"/>
    </row>
    <row r="7" spans="1:16" ht="15" customHeight="1">
      <c r="A7" s="7"/>
      <c r="B7" s="8"/>
      <c r="C7" s="8"/>
      <c r="D7" s="8"/>
      <c r="E7" s="8"/>
      <c r="F7" s="8"/>
      <c r="G7" s="8"/>
      <c r="H7" s="8"/>
      <c r="I7" s="8"/>
      <c r="J7" s="8"/>
      <c r="K7" s="8"/>
      <c r="L7" s="8"/>
      <c r="M7" s="8"/>
      <c r="N7" s="8"/>
      <c r="O7" s="8"/>
      <c r="P7" s="9"/>
    </row>
    <row r="8" spans="1:16" ht="15" customHeight="1">
      <c r="A8" s="7"/>
      <c r="B8" s="8"/>
      <c r="C8" s="8"/>
      <c r="D8" s="8"/>
      <c r="E8" s="8"/>
      <c r="F8" s="8"/>
      <c r="G8" s="8"/>
      <c r="H8" s="8"/>
      <c r="I8" s="8"/>
      <c r="J8" s="8"/>
      <c r="K8" s="8"/>
      <c r="L8" s="8"/>
      <c r="M8" s="8"/>
      <c r="N8" s="8"/>
      <c r="O8" s="8"/>
      <c r="P8" s="9"/>
    </row>
    <row r="9" spans="1:16" ht="15" customHeight="1">
      <c r="A9" s="7"/>
      <c r="B9" s="8"/>
      <c r="C9" s="8"/>
      <c r="D9" s="8"/>
      <c r="E9" s="8"/>
      <c r="F9" s="8"/>
      <c r="G9" s="8"/>
      <c r="H9" s="8"/>
      <c r="I9" s="8"/>
      <c r="J9" s="8"/>
      <c r="K9" s="8"/>
      <c r="L9" s="8"/>
      <c r="M9" s="8"/>
      <c r="N9" s="8"/>
      <c r="O9" s="8"/>
      <c r="P9" s="9"/>
    </row>
    <row r="10" spans="1:16" ht="15" customHeight="1">
      <c r="A10" s="7"/>
      <c r="B10" s="8"/>
      <c r="C10" s="8"/>
      <c r="D10" s="8"/>
      <c r="E10" s="8"/>
      <c r="F10" s="8"/>
      <c r="G10" s="8"/>
      <c r="H10" s="8"/>
      <c r="I10" s="8"/>
      <c r="J10" s="8"/>
      <c r="K10" s="8"/>
      <c r="L10" s="8"/>
      <c r="M10" s="8"/>
      <c r="N10" s="8"/>
      <c r="O10" s="8"/>
      <c r="P10" s="9"/>
    </row>
    <row r="11" spans="1:16" ht="15" customHeight="1">
      <c r="A11" s="7"/>
      <c r="B11" s="8"/>
      <c r="C11" s="8"/>
      <c r="D11" s="8"/>
      <c r="E11" s="8"/>
      <c r="F11" s="8"/>
      <c r="G11" s="8"/>
      <c r="H11" s="8"/>
      <c r="I11" s="8"/>
      <c r="J11" s="8"/>
      <c r="K11" s="8"/>
      <c r="L11" s="8"/>
      <c r="M11" s="8"/>
      <c r="N11" s="8"/>
      <c r="O11" s="8"/>
      <c r="P11" s="9"/>
    </row>
    <row r="12" spans="1:16" ht="15" customHeight="1">
      <c r="A12" s="7"/>
      <c r="B12" s="8"/>
      <c r="C12" s="8"/>
      <c r="D12" s="8"/>
      <c r="E12" s="8"/>
      <c r="F12" s="8"/>
      <c r="G12" s="8"/>
      <c r="H12" s="8"/>
      <c r="I12" s="8"/>
      <c r="J12" s="8"/>
      <c r="K12" s="8"/>
      <c r="L12" s="8"/>
      <c r="M12" s="8"/>
      <c r="N12" s="8"/>
      <c r="O12" s="8"/>
      <c r="P12" s="9"/>
    </row>
    <row r="13" spans="1:16" ht="15" customHeight="1">
      <c r="A13" s="7"/>
      <c r="B13" s="8"/>
      <c r="C13" s="8"/>
      <c r="D13" s="8"/>
      <c r="E13" s="8"/>
      <c r="F13" s="8"/>
      <c r="G13" s="8"/>
      <c r="H13" s="8"/>
      <c r="I13" s="8"/>
      <c r="J13" s="8"/>
      <c r="K13" s="8"/>
      <c r="L13" s="8"/>
      <c r="M13" s="8"/>
      <c r="N13" s="8"/>
      <c r="O13" s="8"/>
      <c r="P13" s="9"/>
    </row>
    <row r="14" spans="1:16" ht="15" customHeight="1">
      <c r="A14" s="7"/>
      <c r="B14" s="8"/>
      <c r="C14" s="8"/>
      <c r="D14" s="8"/>
      <c r="E14" s="8"/>
      <c r="F14" s="8"/>
      <c r="G14" s="8"/>
      <c r="H14" s="8"/>
      <c r="I14" s="8"/>
      <c r="J14" s="8"/>
      <c r="K14" s="8"/>
      <c r="L14" s="8"/>
      <c r="M14" s="8"/>
      <c r="N14" s="8"/>
      <c r="O14" s="8"/>
      <c r="P14" s="9"/>
    </row>
    <row r="15" spans="1:16" ht="15" customHeight="1">
      <c r="A15" s="7"/>
      <c r="B15" s="8"/>
      <c r="C15" s="8"/>
      <c r="D15" s="8"/>
      <c r="E15" s="8"/>
      <c r="F15" s="8"/>
      <c r="G15" s="8"/>
      <c r="H15" s="8"/>
      <c r="I15" s="8"/>
      <c r="J15" s="8"/>
      <c r="K15" s="8"/>
      <c r="L15" s="8"/>
      <c r="M15" s="8"/>
      <c r="N15" s="8"/>
      <c r="O15" s="8"/>
      <c r="P15" s="9"/>
    </row>
    <row r="16" spans="1:16" ht="15" customHeight="1">
      <c r="A16" s="7"/>
      <c r="B16" s="8"/>
      <c r="C16" s="8"/>
      <c r="D16" s="8"/>
      <c r="E16" s="8"/>
      <c r="F16" s="8"/>
      <c r="G16" s="8"/>
      <c r="H16" s="8"/>
      <c r="I16" s="8"/>
      <c r="J16" s="8"/>
      <c r="K16" s="8"/>
      <c r="L16" s="8"/>
      <c r="M16" s="8"/>
      <c r="N16" s="8"/>
      <c r="O16" s="8"/>
      <c r="P16" s="9"/>
    </row>
    <row r="17" spans="1:16" ht="15" customHeight="1">
      <c r="A17" s="7"/>
      <c r="B17" s="8"/>
      <c r="C17" s="8"/>
      <c r="D17" s="8"/>
      <c r="E17" s="8"/>
      <c r="F17" s="8"/>
      <c r="G17" s="8"/>
      <c r="H17" s="8"/>
      <c r="I17" s="8"/>
      <c r="J17" s="8"/>
      <c r="K17" s="8"/>
      <c r="L17" s="8"/>
      <c r="M17" s="8"/>
      <c r="N17" s="8"/>
      <c r="O17" s="8"/>
      <c r="P17" s="9"/>
    </row>
    <row r="18" spans="1:16" ht="15" customHeight="1">
      <c r="A18" s="7"/>
      <c r="B18" s="8"/>
      <c r="C18" s="8"/>
      <c r="D18" s="8"/>
      <c r="E18" s="8"/>
      <c r="F18" s="8"/>
      <c r="G18" s="8"/>
      <c r="H18" s="8"/>
      <c r="I18" s="8"/>
      <c r="J18" s="8"/>
      <c r="K18" s="8"/>
      <c r="L18" s="8"/>
      <c r="M18" s="8"/>
      <c r="N18" s="8"/>
      <c r="O18" s="8"/>
      <c r="P18" s="9"/>
    </row>
    <row r="19" spans="1:16" ht="15" customHeight="1">
      <c r="A19" s="7"/>
      <c r="B19" s="8"/>
      <c r="C19" s="8"/>
      <c r="D19" s="8"/>
      <c r="E19" s="8"/>
      <c r="F19" s="8"/>
      <c r="G19" s="8"/>
      <c r="H19" s="8"/>
      <c r="I19" s="8"/>
      <c r="J19" s="8"/>
      <c r="K19" s="8"/>
      <c r="L19" s="8"/>
      <c r="M19" s="8"/>
      <c r="N19" s="8"/>
      <c r="O19" s="8"/>
      <c r="P19" s="9"/>
    </row>
    <row r="20" spans="1:16" ht="15" customHeight="1">
      <c r="A20" s="7"/>
      <c r="B20" s="8"/>
      <c r="C20" s="8"/>
      <c r="D20" s="8"/>
      <c r="E20" s="8"/>
      <c r="F20" s="8"/>
      <c r="G20" s="8"/>
      <c r="H20" s="8"/>
      <c r="I20" s="8"/>
      <c r="J20" s="8"/>
      <c r="K20" s="8"/>
      <c r="L20" s="8"/>
      <c r="M20" s="8"/>
      <c r="N20" s="8"/>
      <c r="O20" s="8"/>
      <c r="P20" s="9"/>
    </row>
    <row r="21" spans="1:16" ht="15" customHeight="1">
      <c r="A21" s="7"/>
      <c r="B21" s="8"/>
      <c r="C21" s="8"/>
      <c r="D21" s="8"/>
      <c r="E21" s="8"/>
      <c r="F21" s="8"/>
      <c r="G21" s="8"/>
      <c r="H21" s="8"/>
      <c r="I21" s="8"/>
      <c r="J21" s="8"/>
      <c r="K21" s="8"/>
      <c r="L21" s="8"/>
      <c r="M21" s="8"/>
      <c r="N21" s="8"/>
      <c r="O21" s="8"/>
      <c r="P21" s="9"/>
    </row>
    <row r="22" spans="1:16" ht="15" customHeight="1">
      <c r="A22" s="7"/>
      <c r="B22" s="8"/>
      <c r="C22" s="8"/>
      <c r="D22" s="8"/>
      <c r="E22" s="8"/>
      <c r="F22" s="8"/>
      <c r="G22" s="8"/>
      <c r="H22" s="8"/>
      <c r="I22" s="8"/>
      <c r="J22" s="8"/>
      <c r="K22" s="8"/>
      <c r="L22" s="8"/>
      <c r="M22" s="8"/>
      <c r="N22" s="8"/>
      <c r="O22" s="8"/>
      <c r="P22" s="9"/>
    </row>
    <row r="23" spans="1:16" ht="15" customHeight="1">
      <c r="A23" s="7"/>
      <c r="B23" s="8"/>
      <c r="C23" s="8"/>
      <c r="D23" s="8"/>
      <c r="E23" s="8"/>
      <c r="F23" s="8"/>
      <c r="G23" s="8"/>
      <c r="H23" s="8"/>
      <c r="I23" s="8"/>
      <c r="J23" s="8"/>
      <c r="K23" s="8"/>
      <c r="L23" s="8"/>
      <c r="M23" s="8"/>
      <c r="N23" s="8"/>
      <c r="O23" s="8"/>
      <c r="P23" s="9"/>
    </row>
    <row r="24" spans="1:16" ht="15" customHeight="1">
      <c r="A24" s="7"/>
      <c r="B24" s="8"/>
      <c r="C24" s="8"/>
      <c r="D24" s="8"/>
      <c r="E24" s="8"/>
      <c r="F24" s="8"/>
      <c r="G24" s="8"/>
      <c r="H24" s="8"/>
      <c r="I24" s="8"/>
      <c r="J24" s="8"/>
      <c r="K24" s="8"/>
      <c r="L24" s="8"/>
      <c r="M24" s="8"/>
      <c r="N24" s="8"/>
      <c r="O24" s="8"/>
      <c r="P24" s="9"/>
    </row>
    <row r="25" spans="1:16" ht="15" customHeight="1">
      <c r="A25" s="7"/>
      <c r="B25" s="8"/>
      <c r="C25" s="8"/>
      <c r="D25" s="8"/>
      <c r="E25" s="8"/>
      <c r="F25" s="8"/>
      <c r="G25" s="8"/>
      <c r="H25" s="8"/>
      <c r="I25" s="8"/>
      <c r="J25" s="8"/>
      <c r="K25" s="8"/>
      <c r="L25" s="8"/>
      <c r="M25" s="8"/>
      <c r="N25" s="8"/>
      <c r="O25" s="8"/>
      <c r="P25" s="9"/>
    </row>
    <row r="26" spans="1:16" ht="15" customHeight="1">
      <c r="A26" s="7"/>
      <c r="B26" s="8"/>
      <c r="C26" s="8"/>
      <c r="D26" s="8"/>
      <c r="E26" s="8"/>
      <c r="F26" s="8"/>
      <c r="G26" s="8"/>
      <c r="H26" s="8"/>
      <c r="I26" s="8"/>
      <c r="J26" s="8"/>
      <c r="K26" s="8"/>
      <c r="L26" s="8"/>
      <c r="M26" s="8"/>
      <c r="N26" s="8"/>
      <c r="O26" s="8"/>
      <c r="P26" s="9"/>
    </row>
    <row r="27" spans="1:16" ht="15" customHeight="1">
      <c r="A27" s="7"/>
      <c r="B27" s="8"/>
      <c r="C27" s="8"/>
      <c r="D27" s="8"/>
      <c r="E27" s="8"/>
      <c r="F27" s="8"/>
      <c r="G27" s="8"/>
      <c r="H27" s="8"/>
      <c r="I27" s="8"/>
      <c r="J27" s="8"/>
      <c r="K27" s="8"/>
      <c r="L27" s="8"/>
      <c r="M27" s="8"/>
      <c r="N27" s="8"/>
      <c r="O27" s="8"/>
      <c r="P27" s="9"/>
    </row>
    <row r="28" spans="1:16" ht="15" customHeight="1">
      <c r="A28" s="7"/>
      <c r="B28" s="8"/>
      <c r="C28" s="8"/>
      <c r="D28" s="8"/>
      <c r="E28" s="8"/>
      <c r="F28" s="8"/>
      <c r="G28" s="8"/>
      <c r="H28" s="8"/>
      <c r="I28" s="8"/>
      <c r="J28" s="8"/>
      <c r="K28" s="8"/>
      <c r="L28" s="8"/>
      <c r="M28" s="8"/>
      <c r="N28" s="8"/>
      <c r="O28" s="8"/>
      <c r="P28" s="9"/>
    </row>
    <row r="29" spans="1:16" ht="15" customHeight="1">
      <c r="A29" s="7"/>
      <c r="B29" s="8"/>
      <c r="C29" s="8"/>
      <c r="D29" s="8"/>
      <c r="E29" s="8"/>
      <c r="F29" s="8"/>
      <c r="G29" s="8"/>
      <c r="H29" s="8"/>
      <c r="I29" s="8"/>
      <c r="J29" s="8"/>
      <c r="K29" s="8"/>
      <c r="L29" s="8"/>
      <c r="M29" s="8"/>
      <c r="N29" s="8"/>
      <c r="O29" s="8"/>
      <c r="P29" s="9"/>
    </row>
    <row r="30" spans="1:16" ht="15" customHeight="1">
      <c r="A30" s="10"/>
      <c r="B30" s="11"/>
      <c r="C30" s="11"/>
      <c r="D30" s="11"/>
      <c r="E30" s="11"/>
      <c r="F30" s="11"/>
      <c r="G30" s="11"/>
      <c r="H30" s="11"/>
      <c r="I30" s="11"/>
      <c r="J30" s="11"/>
      <c r="K30" s="11"/>
      <c r="L30" s="11"/>
      <c r="M30" s="11"/>
      <c r="N30" s="11"/>
      <c r="O30" s="11"/>
      <c r="P30" s="12"/>
    </row>
  </sheetData>
  <mergeCells count="6">
    <mergeCell ref="A1:C3"/>
    <mergeCell ref="D1:M1"/>
    <mergeCell ref="N1:P1"/>
    <mergeCell ref="D2:M3"/>
    <mergeCell ref="N2:P2"/>
    <mergeCell ref="N3:P3"/>
  </mergeCells>
  <pageMargins left="0.19685" right="0.19685" top="0.748031" bottom="0.748031" header="0.31496099999999999" footer="0.31496099999999999"/>
  <pageSetup orientation="portrait"/>
  <headerFooter>
    <oddFooter>&amp;C&amp;"Helvetica Neue,Regular"&amp;12&amp;K000000&amp;P</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29"/>
  <sheetViews>
    <sheetView showGridLines="0" workbookViewId="0"/>
  </sheetViews>
  <sheetFormatPr baseColWidth="10" defaultColWidth="11.42578125" defaultRowHeight="15" customHeight="1"/>
  <cols>
    <col min="1" max="17" width="11.42578125" style="1" customWidth="1"/>
    <col min="18" max="16384" width="11.42578125" style="1"/>
  </cols>
  <sheetData>
    <row r="1" spans="1:16" ht="20.25" customHeight="1">
      <c r="A1" s="440" t="s">
        <v>0</v>
      </c>
      <c r="B1" s="441"/>
      <c r="C1" s="442"/>
      <c r="D1" s="390" t="s">
        <v>1</v>
      </c>
      <c r="E1" s="391"/>
      <c r="F1" s="391"/>
      <c r="G1" s="391"/>
      <c r="H1" s="391"/>
      <c r="I1" s="391"/>
      <c r="J1" s="391"/>
      <c r="K1" s="391"/>
      <c r="L1" s="391"/>
      <c r="M1" s="391"/>
      <c r="N1" s="392" t="s">
        <v>2</v>
      </c>
      <c r="O1" s="393"/>
      <c r="P1" s="394"/>
    </row>
    <row r="2" spans="1:16" ht="19.5" customHeight="1">
      <c r="A2" s="443"/>
      <c r="B2" s="444"/>
      <c r="C2" s="445"/>
      <c r="D2" s="395" t="s">
        <v>3</v>
      </c>
      <c r="E2" s="396"/>
      <c r="F2" s="396"/>
      <c r="G2" s="396"/>
      <c r="H2" s="396"/>
      <c r="I2" s="396"/>
      <c r="J2" s="396"/>
      <c r="K2" s="396"/>
      <c r="L2" s="396"/>
      <c r="M2" s="396"/>
      <c r="N2" s="397" t="s">
        <v>4</v>
      </c>
      <c r="O2" s="398"/>
      <c r="P2" s="399"/>
    </row>
    <row r="3" spans="1:16" ht="60.75" customHeight="1">
      <c r="A3" s="446"/>
      <c r="B3" s="447"/>
      <c r="C3" s="448"/>
      <c r="D3" s="396"/>
      <c r="E3" s="396"/>
      <c r="F3" s="396"/>
      <c r="G3" s="396"/>
      <c r="H3" s="396"/>
      <c r="I3" s="396"/>
      <c r="J3" s="396"/>
      <c r="K3" s="396"/>
      <c r="L3" s="396"/>
      <c r="M3" s="396"/>
      <c r="N3" s="397" t="s">
        <v>5</v>
      </c>
      <c r="O3" s="398"/>
      <c r="P3" s="399"/>
    </row>
    <row r="4" spans="1:16" ht="15" customHeight="1">
      <c r="A4" s="4"/>
      <c r="B4" s="5"/>
      <c r="C4" s="5"/>
      <c r="D4" s="5"/>
      <c r="E4" s="5"/>
      <c r="F4" s="5"/>
      <c r="G4" s="5"/>
      <c r="H4" s="5"/>
      <c r="I4" s="5"/>
      <c r="J4" s="5"/>
      <c r="K4" s="5"/>
      <c r="L4" s="5"/>
      <c r="M4" s="5"/>
      <c r="N4" s="5"/>
      <c r="O4" s="5"/>
      <c r="P4" s="6"/>
    </row>
    <row r="5" spans="1:16" ht="15" customHeight="1">
      <c r="A5" s="7"/>
      <c r="B5" s="8"/>
      <c r="C5" s="8"/>
      <c r="D5" s="8"/>
      <c r="E5" s="8"/>
      <c r="F5" s="8"/>
      <c r="G5" s="8"/>
      <c r="H5" s="8"/>
      <c r="I5" s="8"/>
      <c r="J5" s="8"/>
      <c r="K5" s="8"/>
      <c r="L5" s="8"/>
      <c r="M5" s="8"/>
      <c r="N5" s="8"/>
      <c r="O5" s="8"/>
      <c r="P5" s="9"/>
    </row>
    <row r="6" spans="1:16" ht="15" customHeight="1">
      <c r="A6" s="7"/>
      <c r="B6" s="8"/>
      <c r="C6" s="8"/>
      <c r="D6" s="8"/>
      <c r="E6" s="8"/>
      <c r="F6" s="8"/>
      <c r="G6" s="8"/>
      <c r="H6" s="8"/>
      <c r="I6" s="8"/>
      <c r="J6" s="8"/>
      <c r="K6" s="8"/>
      <c r="L6" s="8"/>
      <c r="M6" s="8"/>
      <c r="N6" s="8"/>
      <c r="O6" s="8"/>
      <c r="P6" s="9"/>
    </row>
    <row r="7" spans="1:16" ht="15" customHeight="1">
      <c r="A7" s="7"/>
      <c r="B7" s="8"/>
      <c r="C7" s="8"/>
      <c r="D7" s="8"/>
      <c r="E7" s="8"/>
      <c r="F7" s="8"/>
      <c r="G7" s="8"/>
      <c r="H7" s="8"/>
      <c r="I7" s="8"/>
      <c r="J7" s="8"/>
      <c r="K7" s="8"/>
      <c r="L7" s="8"/>
      <c r="M7" s="8"/>
      <c r="N7" s="8"/>
      <c r="O7" s="8"/>
      <c r="P7" s="9"/>
    </row>
    <row r="8" spans="1:16" ht="15" customHeight="1">
      <c r="A8" s="7"/>
      <c r="B8" s="8"/>
      <c r="C8" s="8"/>
      <c r="D8" s="8"/>
      <c r="E8" s="8"/>
      <c r="F8" s="8"/>
      <c r="G8" s="8"/>
      <c r="H8" s="8"/>
      <c r="I8" s="8"/>
      <c r="J8" s="8"/>
      <c r="K8" s="8"/>
      <c r="L8" s="8"/>
      <c r="M8" s="8"/>
      <c r="N8" s="8"/>
      <c r="O8" s="8"/>
      <c r="P8" s="9"/>
    </row>
    <row r="9" spans="1:16" ht="15" customHeight="1">
      <c r="A9" s="7"/>
      <c r="B9" s="8"/>
      <c r="C9" s="8"/>
      <c r="D9" s="8"/>
      <c r="E9" s="8"/>
      <c r="F9" s="8"/>
      <c r="G9" s="8"/>
      <c r="H9" s="8"/>
      <c r="I9" s="8"/>
      <c r="J9" s="8"/>
      <c r="K9" s="8"/>
      <c r="L9" s="8"/>
      <c r="M9" s="8"/>
      <c r="N9" s="8"/>
      <c r="O9" s="8"/>
      <c r="P9" s="9"/>
    </row>
    <row r="10" spans="1:16" ht="15" customHeight="1">
      <c r="A10" s="7"/>
      <c r="B10" s="8"/>
      <c r="C10" s="8"/>
      <c r="D10" s="8"/>
      <c r="E10" s="8"/>
      <c r="F10" s="8"/>
      <c r="G10" s="8"/>
      <c r="H10" s="8"/>
      <c r="I10" s="8"/>
      <c r="J10" s="8"/>
      <c r="K10" s="8"/>
      <c r="L10" s="8"/>
      <c r="M10" s="8"/>
      <c r="N10" s="8"/>
      <c r="O10" s="8"/>
      <c r="P10" s="9"/>
    </row>
    <row r="11" spans="1:16" ht="15" customHeight="1">
      <c r="A11" s="7"/>
      <c r="B11" s="8"/>
      <c r="C11" s="8"/>
      <c r="D11" s="8"/>
      <c r="E11" s="8"/>
      <c r="F11" s="8"/>
      <c r="G11" s="8"/>
      <c r="H11" s="8"/>
      <c r="I11" s="8"/>
      <c r="J11" s="8"/>
      <c r="K11" s="8"/>
      <c r="L11" s="8"/>
      <c r="M11" s="8"/>
      <c r="N11" s="8"/>
      <c r="O11" s="8"/>
      <c r="P11" s="9"/>
    </row>
    <row r="12" spans="1:16" ht="15" customHeight="1">
      <c r="A12" s="7"/>
      <c r="B12" s="8"/>
      <c r="C12" s="8"/>
      <c r="D12" s="8"/>
      <c r="E12" s="8"/>
      <c r="F12" s="8"/>
      <c r="G12" s="8"/>
      <c r="H12" s="8"/>
      <c r="I12" s="8"/>
      <c r="J12" s="8"/>
      <c r="K12" s="8"/>
      <c r="L12" s="8"/>
      <c r="M12" s="8"/>
      <c r="N12" s="8"/>
      <c r="O12" s="8"/>
      <c r="P12" s="9"/>
    </row>
    <row r="13" spans="1:16" ht="15" customHeight="1">
      <c r="A13" s="7"/>
      <c r="B13" s="8"/>
      <c r="C13" s="8"/>
      <c r="D13" s="8"/>
      <c r="E13" s="8"/>
      <c r="F13" s="8"/>
      <c r="G13" s="8"/>
      <c r="H13" s="8"/>
      <c r="I13" s="8"/>
      <c r="J13" s="8"/>
      <c r="K13" s="8"/>
      <c r="L13" s="8"/>
      <c r="M13" s="8"/>
      <c r="N13" s="8"/>
      <c r="O13" s="8"/>
      <c r="P13" s="9"/>
    </row>
    <row r="14" spans="1:16" ht="15" customHeight="1">
      <c r="A14" s="7"/>
      <c r="B14" s="8"/>
      <c r="C14" s="8"/>
      <c r="D14" s="8"/>
      <c r="E14" s="8"/>
      <c r="F14" s="8"/>
      <c r="G14" s="8"/>
      <c r="H14" s="8"/>
      <c r="I14" s="8"/>
      <c r="J14" s="8"/>
      <c r="K14" s="8"/>
      <c r="L14" s="8"/>
      <c r="M14" s="8"/>
      <c r="N14" s="8"/>
      <c r="O14" s="8"/>
      <c r="P14" s="9"/>
    </row>
    <row r="15" spans="1:16" ht="15" customHeight="1">
      <c r="A15" s="7"/>
      <c r="B15" s="8"/>
      <c r="C15" s="8"/>
      <c r="D15" s="8"/>
      <c r="E15" s="8"/>
      <c r="F15" s="8"/>
      <c r="G15" s="8"/>
      <c r="H15" s="8"/>
      <c r="I15" s="8"/>
      <c r="J15" s="8"/>
      <c r="K15" s="8"/>
      <c r="L15" s="8"/>
      <c r="M15" s="8"/>
      <c r="N15" s="8"/>
      <c r="O15" s="8"/>
      <c r="P15" s="9"/>
    </row>
    <row r="16" spans="1:16" ht="15" customHeight="1">
      <c r="A16" s="7"/>
      <c r="B16" s="8"/>
      <c r="C16" s="8"/>
      <c r="D16" s="8"/>
      <c r="E16" s="8"/>
      <c r="F16" s="8"/>
      <c r="G16" s="8"/>
      <c r="H16" s="8"/>
      <c r="I16" s="8"/>
      <c r="J16" s="8"/>
      <c r="K16" s="8"/>
      <c r="L16" s="8"/>
      <c r="M16" s="8"/>
      <c r="N16" s="8"/>
      <c r="O16" s="8"/>
      <c r="P16" s="9"/>
    </row>
    <row r="17" spans="1:16" ht="15" customHeight="1">
      <c r="A17" s="7"/>
      <c r="B17" s="8"/>
      <c r="C17" s="8"/>
      <c r="D17" s="8"/>
      <c r="E17" s="8"/>
      <c r="F17" s="8"/>
      <c r="G17" s="8"/>
      <c r="H17" s="8"/>
      <c r="I17" s="8"/>
      <c r="J17" s="8"/>
      <c r="K17" s="8"/>
      <c r="L17" s="8"/>
      <c r="M17" s="8"/>
      <c r="N17" s="8"/>
      <c r="O17" s="8"/>
      <c r="P17" s="9"/>
    </row>
    <row r="18" spans="1:16" ht="15" customHeight="1">
      <c r="A18" s="7"/>
      <c r="B18" s="8"/>
      <c r="C18" s="8"/>
      <c r="D18" s="8"/>
      <c r="E18" s="8"/>
      <c r="F18" s="8"/>
      <c r="G18" s="8"/>
      <c r="H18" s="8"/>
      <c r="I18" s="8"/>
      <c r="J18" s="8"/>
      <c r="K18" s="8"/>
      <c r="L18" s="8"/>
      <c r="M18" s="8"/>
      <c r="N18" s="8"/>
      <c r="O18" s="8"/>
      <c r="P18" s="9"/>
    </row>
    <row r="19" spans="1:16" ht="15" customHeight="1">
      <c r="A19" s="7"/>
      <c r="B19" s="8"/>
      <c r="C19" s="8"/>
      <c r="D19" s="8"/>
      <c r="E19" s="8"/>
      <c r="F19" s="8"/>
      <c r="G19" s="8"/>
      <c r="H19" s="8"/>
      <c r="I19" s="8"/>
      <c r="J19" s="8"/>
      <c r="K19" s="8"/>
      <c r="L19" s="8"/>
      <c r="M19" s="8"/>
      <c r="N19" s="8"/>
      <c r="O19" s="8"/>
      <c r="P19" s="9"/>
    </row>
    <row r="20" spans="1:16" ht="15" customHeight="1">
      <c r="A20" s="7"/>
      <c r="B20" s="8"/>
      <c r="C20" s="8"/>
      <c r="D20" s="8"/>
      <c r="E20" s="8"/>
      <c r="F20" s="8"/>
      <c r="G20" s="8"/>
      <c r="H20" s="8"/>
      <c r="I20" s="8"/>
      <c r="J20" s="8"/>
      <c r="K20" s="8"/>
      <c r="L20" s="8"/>
      <c r="M20" s="8"/>
      <c r="N20" s="8"/>
      <c r="O20" s="8"/>
      <c r="P20" s="9"/>
    </row>
    <row r="21" spans="1:16" ht="15" customHeight="1">
      <c r="A21" s="7"/>
      <c r="B21" s="8"/>
      <c r="C21" s="8"/>
      <c r="D21" s="8"/>
      <c r="E21" s="8"/>
      <c r="F21" s="8"/>
      <c r="G21" s="8"/>
      <c r="H21" s="8"/>
      <c r="I21" s="8"/>
      <c r="J21" s="8"/>
      <c r="K21" s="8"/>
      <c r="L21" s="8"/>
      <c r="M21" s="8"/>
      <c r="N21" s="8"/>
      <c r="O21" s="8"/>
      <c r="P21" s="9"/>
    </row>
    <row r="22" spans="1:16" ht="15" customHeight="1">
      <c r="A22" s="7"/>
      <c r="B22" s="8"/>
      <c r="C22" s="8"/>
      <c r="D22" s="8"/>
      <c r="E22" s="8"/>
      <c r="F22" s="8"/>
      <c r="G22" s="8"/>
      <c r="H22" s="8"/>
      <c r="I22" s="8"/>
      <c r="J22" s="8"/>
      <c r="K22" s="8"/>
      <c r="L22" s="8"/>
      <c r="M22" s="8"/>
      <c r="N22" s="8"/>
      <c r="O22" s="8"/>
      <c r="P22" s="9"/>
    </row>
    <row r="23" spans="1:16" ht="15" customHeight="1">
      <c r="A23" s="7"/>
      <c r="B23" s="8"/>
      <c r="C23" s="8"/>
      <c r="D23" s="8"/>
      <c r="E23" s="8"/>
      <c r="F23" s="8"/>
      <c r="G23" s="8"/>
      <c r="H23" s="8"/>
      <c r="I23" s="8"/>
      <c r="J23" s="8"/>
      <c r="K23" s="8"/>
      <c r="L23" s="8"/>
      <c r="M23" s="8"/>
      <c r="N23" s="8"/>
      <c r="O23" s="8"/>
      <c r="P23" s="9"/>
    </row>
    <row r="24" spans="1:16" ht="15" customHeight="1">
      <c r="A24" s="7"/>
      <c r="B24" s="8"/>
      <c r="C24" s="8"/>
      <c r="D24" s="8"/>
      <c r="E24" s="8"/>
      <c r="F24" s="8"/>
      <c r="G24" s="8"/>
      <c r="H24" s="8"/>
      <c r="I24" s="8"/>
      <c r="J24" s="8"/>
      <c r="K24" s="8"/>
      <c r="L24" s="8"/>
      <c r="M24" s="8"/>
      <c r="N24" s="8"/>
      <c r="O24" s="8"/>
      <c r="P24" s="9"/>
    </row>
    <row r="25" spans="1:16" ht="15" customHeight="1">
      <c r="A25" s="7"/>
      <c r="B25" s="8"/>
      <c r="C25" s="8"/>
      <c r="D25" s="8"/>
      <c r="E25" s="8"/>
      <c r="F25" s="8"/>
      <c r="G25" s="8"/>
      <c r="H25" s="8"/>
      <c r="I25" s="8"/>
      <c r="J25" s="8"/>
      <c r="K25" s="8"/>
      <c r="L25" s="8"/>
      <c r="M25" s="8"/>
      <c r="N25" s="8"/>
      <c r="O25" s="8"/>
      <c r="P25" s="9"/>
    </row>
    <row r="26" spans="1:16" ht="15" customHeight="1">
      <c r="A26" s="7"/>
      <c r="B26" s="8"/>
      <c r="C26" s="8"/>
      <c r="D26" s="8"/>
      <c r="E26" s="8"/>
      <c r="F26" s="8"/>
      <c r="G26" s="8"/>
      <c r="H26" s="8"/>
      <c r="I26" s="8"/>
      <c r="J26" s="8"/>
      <c r="K26" s="8"/>
      <c r="L26" s="8"/>
      <c r="M26" s="8"/>
      <c r="N26" s="8"/>
      <c r="O26" s="8"/>
      <c r="P26" s="9"/>
    </row>
    <row r="27" spans="1:16" ht="15" customHeight="1">
      <c r="A27" s="7"/>
      <c r="B27" s="8"/>
      <c r="C27" s="8"/>
      <c r="D27" s="8"/>
      <c r="E27" s="8"/>
      <c r="F27" s="8"/>
      <c r="G27" s="8"/>
      <c r="H27" s="8"/>
      <c r="I27" s="8"/>
      <c r="J27" s="8"/>
      <c r="K27" s="8"/>
      <c r="L27" s="8"/>
      <c r="M27" s="8"/>
      <c r="N27" s="8"/>
      <c r="O27" s="8"/>
      <c r="P27" s="9"/>
    </row>
    <row r="28" spans="1:16" ht="15" customHeight="1">
      <c r="A28" s="7"/>
      <c r="B28" s="8"/>
      <c r="C28" s="8"/>
      <c r="D28" s="8"/>
      <c r="E28" s="8"/>
      <c r="F28" s="8"/>
      <c r="G28" s="8"/>
      <c r="H28" s="8"/>
      <c r="I28" s="8"/>
      <c r="J28" s="8"/>
      <c r="K28" s="8"/>
      <c r="L28" s="8"/>
      <c r="M28" s="8"/>
      <c r="N28" s="8"/>
      <c r="O28" s="8"/>
      <c r="P28" s="9"/>
    </row>
    <row r="29" spans="1:16" ht="15" customHeight="1">
      <c r="A29" s="10"/>
      <c r="B29" s="11"/>
      <c r="C29" s="11"/>
      <c r="D29" s="11"/>
      <c r="E29" s="11"/>
      <c r="F29" s="11"/>
      <c r="G29" s="11"/>
      <c r="H29" s="11"/>
      <c r="I29" s="11"/>
      <c r="J29" s="11"/>
      <c r="K29" s="11"/>
      <c r="L29" s="11"/>
      <c r="M29" s="11"/>
      <c r="N29" s="11"/>
      <c r="O29" s="11"/>
      <c r="P29" s="12"/>
    </row>
  </sheetData>
  <mergeCells count="6">
    <mergeCell ref="A1:C3"/>
    <mergeCell ref="D1:M1"/>
    <mergeCell ref="N1:P1"/>
    <mergeCell ref="D2:M3"/>
    <mergeCell ref="N2:P2"/>
    <mergeCell ref="N3:P3"/>
  </mergeCells>
  <pageMargins left="0.19685" right="0.19685" top="0.748031" bottom="0.748031" header="0.31496099999999999" footer="0.31496099999999999"/>
  <pageSetup orientation="portrait"/>
  <headerFooter>
    <oddFooter>&amp;C&amp;"Helvetica Neue,Regular"&amp;12&amp;K000000&amp;P</oddFooter>
  </headerFooter>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P19"/>
  <sheetViews>
    <sheetView showGridLines="0" workbookViewId="0">
      <selection sqref="A1:C3"/>
    </sheetView>
  </sheetViews>
  <sheetFormatPr baseColWidth="10" defaultColWidth="11.42578125" defaultRowHeight="15" customHeight="1"/>
  <cols>
    <col min="1" max="12" width="11.42578125" style="1" customWidth="1"/>
    <col min="13" max="13" width="6.42578125" style="1" customWidth="1"/>
    <col min="14" max="17" width="11.42578125" style="1" customWidth="1"/>
    <col min="18" max="16384" width="11.42578125" style="1"/>
  </cols>
  <sheetData>
    <row r="1" spans="1:16" ht="20.25" customHeight="1">
      <c r="A1" s="440" t="s">
        <v>0</v>
      </c>
      <c r="B1" s="441"/>
      <c r="C1" s="442"/>
      <c r="D1" s="390" t="s">
        <v>1</v>
      </c>
      <c r="E1" s="391"/>
      <c r="F1" s="391"/>
      <c r="G1" s="391"/>
      <c r="H1" s="391"/>
      <c r="I1" s="391"/>
      <c r="J1" s="391"/>
      <c r="K1" s="391"/>
      <c r="L1" s="391"/>
      <c r="M1" s="391"/>
      <c r="N1" s="392" t="s">
        <v>2</v>
      </c>
      <c r="O1" s="393"/>
      <c r="P1" s="394"/>
    </row>
    <row r="2" spans="1:16" ht="19.5" customHeight="1">
      <c r="A2" s="443"/>
      <c r="B2" s="444"/>
      <c r="C2" s="445"/>
      <c r="D2" s="395" t="s">
        <v>3</v>
      </c>
      <c r="E2" s="396"/>
      <c r="F2" s="396"/>
      <c r="G2" s="396"/>
      <c r="H2" s="396"/>
      <c r="I2" s="396"/>
      <c r="J2" s="396"/>
      <c r="K2" s="396"/>
      <c r="L2" s="396"/>
      <c r="M2" s="396"/>
      <c r="N2" s="397" t="s">
        <v>4</v>
      </c>
      <c r="O2" s="398"/>
      <c r="P2" s="399"/>
    </row>
    <row r="3" spans="1:16" ht="62.45" customHeight="1">
      <c r="A3" s="446"/>
      <c r="B3" s="447"/>
      <c r="C3" s="448"/>
      <c r="D3" s="396"/>
      <c r="E3" s="396"/>
      <c r="F3" s="396"/>
      <c r="G3" s="396"/>
      <c r="H3" s="396"/>
      <c r="I3" s="396"/>
      <c r="J3" s="396"/>
      <c r="K3" s="396"/>
      <c r="L3" s="396"/>
      <c r="M3" s="396"/>
      <c r="N3" s="397" t="s">
        <v>5</v>
      </c>
      <c r="O3" s="398"/>
      <c r="P3" s="399"/>
    </row>
    <row r="4" spans="1:16" ht="15" customHeight="1">
      <c r="A4" s="24"/>
      <c r="B4" s="25"/>
      <c r="C4" s="25"/>
      <c r="D4" s="25"/>
      <c r="E4" s="25"/>
      <c r="F4" s="25"/>
      <c r="G4" s="25"/>
      <c r="H4" s="25"/>
      <c r="I4" s="25"/>
      <c r="J4" s="25"/>
      <c r="K4" s="25"/>
      <c r="L4" s="25"/>
      <c r="M4" s="25"/>
      <c r="N4" s="25"/>
      <c r="O4" s="25"/>
      <c r="P4" s="26"/>
    </row>
    <row r="5" spans="1:16" ht="15" customHeight="1">
      <c r="A5" s="27"/>
      <c r="B5" s="28"/>
      <c r="C5" s="28"/>
      <c r="D5" s="28"/>
      <c r="E5" s="28"/>
      <c r="F5" s="28"/>
      <c r="G5" s="28"/>
      <c r="H5" s="28"/>
      <c r="I5" s="28"/>
      <c r="J5" s="28"/>
      <c r="K5" s="28"/>
      <c r="L5" s="28"/>
      <c r="M5" s="28"/>
      <c r="N5" s="28"/>
      <c r="O5" s="28"/>
      <c r="P5" s="29"/>
    </row>
    <row r="6" spans="1:16" ht="14.25" customHeight="1">
      <c r="A6" s="27"/>
      <c r="B6" s="28"/>
      <c r="C6" s="28"/>
      <c r="D6" s="28"/>
      <c r="E6" s="28"/>
      <c r="F6" s="28"/>
      <c r="G6" s="28"/>
      <c r="H6" s="28"/>
      <c r="I6" s="28"/>
      <c r="J6" s="28"/>
      <c r="K6" s="28"/>
      <c r="L6" s="28"/>
      <c r="M6" s="28"/>
      <c r="N6" s="28"/>
      <c r="O6" s="28"/>
      <c r="P6" s="29"/>
    </row>
    <row r="7" spans="1:16" ht="23.25" customHeight="1">
      <c r="A7" s="27"/>
      <c r="B7" s="28"/>
      <c r="C7" s="28"/>
      <c r="D7" s="28"/>
      <c r="E7" s="28"/>
      <c r="F7" s="28"/>
      <c r="G7" s="28"/>
      <c r="H7" s="28"/>
      <c r="I7" s="28"/>
      <c r="J7" s="28"/>
      <c r="K7" s="28"/>
      <c r="L7" s="28"/>
      <c r="M7" s="28"/>
      <c r="N7" s="28"/>
      <c r="O7" s="28"/>
      <c r="P7" s="29"/>
    </row>
    <row r="8" spans="1:16" ht="18.75" customHeight="1">
      <c r="A8" s="27"/>
      <c r="B8" s="28"/>
      <c r="C8" s="28"/>
      <c r="D8" s="28"/>
      <c r="E8" s="449" t="s">
        <v>13</v>
      </c>
      <c r="F8" s="450"/>
      <c r="G8" s="450"/>
      <c r="H8" s="450"/>
      <c r="I8" s="450"/>
      <c r="J8" s="450"/>
      <c r="K8" s="450"/>
      <c r="L8" s="450"/>
      <c r="M8" s="450"/>
      <c r="N8" s="28"/>
      <c r="O8" s="28"/>
      <c r="P8" s="29"/>
    </row>
    <row r="9" spans="1:16" ht="24" customHeight="1">
      <c r="A9" s="27"/>
      <c r="B9" s="28"/>
      <c r="C9" s="28"/>
      <c r="D9" s="28"/>
      <c r="E9" s="28"/>
      <c r="F9" s="28"/>
      <c r="G9" s="28"/>
      <c r="H9" s="28"/>
      <c r="I9" s="28"/>
      <c r="J9" s="28"/>
      <c r="K9" s="28"/>
      <c r="L9" s="28"/>
      <c r="M9" s="28"/>
      <c r="N9" s="28"/>
      <c r="O9" s="28"/>
      <c r="P9" s="29"/>
    </row>
    <row r="10" spans="1:16" ht="51.75" customHeight="1">
      <c r="A10" s="27"/>
      <c r="B10" s="28"/>
      <c r="C10" s="28"/>
      <c r="D10" s="28"/>
      <c r="E10" s="28"/>
      <c r="F10" s="28"/>
      <c r="G10" s="28"/>
      <c r="H10" s="28"/>
      <c r="I10" s="28"/>
      <c r="J10" s="28"/>
      <c r="K10" s="28"/>
      <c r="L10" s="28"/>
      <c r="M10" s="28"/>
      <c r="N10" s="28"/>
      <c r="O10" s="28"/>
      <c r="P10" s="29"/>
    </row>
    <row r="11" spans="1:16" ht="15" customHeight="1">
      <c r="A11" s="27"/>
      <c r="B11" s="28"/>
      <c r="C11" s="28"/>
      <c r="D11" s="28"/>
      <c r="E11" s="28"/>
      <c r="F11" s="28"/>
      <c r="G11" s="28"/>
      <c r="H11" s="28"/>
      <c r="I11" s="28"/>
      <c r="J11" s="28"/>
      <c r="K11" s="28"/>
      <c r="L11" s="28"/>
      <c r="M11" s="28"/>
      <c r="N11" s="28"/>
      <c r="O11" s="28"/>
      <c r="P11" s="29"/>
    </row>
    <row r="12" spans="1:16" ht="15" customHeight="1">
      <c r="A12" s="27"/>
      <c r="B12" s="28"/>
      <c r="C12" s="28"/>
      <c r="D12" s="28"/>
      <c r="E12" s="28"/>
      <c r="F12" s="28"/>
      <c r="G12" s="28"/>
      <c r="H12" s="28"/>
      <c r="I12" s="28"/>
      <c r="J12" s="28"/>
      <c r="K12" s="28"/>
      <c r="L12" s="28"/>
      <c r="M12" s="28"/>
      <c r="N12" s="28"/>
      <c r="O12" s="28"/>
      <c r="P12" s="29"/>
    </row>
    <row r="13" spans="1:16" ht="36" customHeight="1">
      <c r="A13" s="27"/>
      <c r="B13" s="28"/>
      <c r="C13" s="28"/>
      <c r="D13" s="28"/>
      <c r="E13" s="28"/>
      <c r="F13" s="28"/>
      <c r="G13" s="28"/>
      <c r="H13" s="28"/>
      <c r="I13" s="28"/>
      <c r="J13" s="28"/>
      <c r="K13" s="28"/>
      <c r="L13" s="28"/>
      <c r="M13" s="28"/>
      <c r="N13" s="28"/>
      <c r="O13" s="28"/>
      <c r="P13" s="29"/>
    </row>
    <row r="14" spans="1:16" ht="15" customHeight="1">
      <c r="A14" s="27"/>
      <c r="B14" s="28"/>
      <c r="C14" s="28"/>
      <c r="D14" s="28"/>
      <c r="E14" s="28"/>
      <c r="F14" s="28"/>
      <c r="G14" s="28"/>
      <c r="H14" s="28"/>
      <c r="I14" s="28"/>
      <c r="J14" s="28"/>
      <c r="K14" s="28"/>
      <c r="L14" s="28"/>
      <c r="M14" s="28"/>
      <c r="N14" s="28"/>
      <c r="O14" s="28"/>
      <c r="P14" s="29"/>
    </row>
    <row r="15" spans="1:16" ht="15" customHeight="1">
      <c r="A15" s="27"/>
      <c r="B15" s="28"/>
      <c r="C15" s="28"/>
      <c r="D15" s="28"/>
      <c r="E15" s="28"/>
      <c r="F15" s="28"/>
      <c r="G15" s="28"/>
      <c r="H15" s="28"/>
      <c r="I15" s="28"/>
      <c r="J15" s="28"/>
      <c r="K15" s="28"/>
      <c r="L15" s="28"/>
      <c r="M15" s="28"/>
      <c r="N15" s="28"/>
      <c r="O15" s="28"/>
      <c r="P15" s="29"/>
    </row>
    <row r="16" spans="1:16" ht="41.25" customHeight="1">
      <c r="A16" s="27"/>
      <c r="B16" s="28"/>
      <c r="C16" s="28"/>
      <c r="D16" s="28"/>
      <c r="E16" s="28"/>
      <c r="F16" s="28"/>
      <c r="G16" s="28"/>
      <c r="H16" s="28"/>
      <c r="I16" s="28"/>
      <c r="J16" s="28"/>
      <c r="K16" s="28"/>
      <c r="L16" s="28"/>
      <c r="M16" s="28"/>
      <c r="N16" s="28"/>
      <c r="O16" s="28"/>
      <c r="P16" s="29"/>
    </row>
    <row r="17" spans="1:16" ht="15" customHeight="1">
      <c r="A17" s="27"/>
      <c r="B17" s="28"/>
      <c r="C17" s="28"/>
      <c r="D17" s="28"/>
      <c r="E17" s="28"/>
      <c r="F17" s="28"/>
      <c r="G17" s="28"/>
      <c r="H17" s="28"/>
      <c r="I17" s="28"/>
      <c r="J17" s="28"/>
      <c r="K17" s="28"/>
      <c r="L17" s="28"/>
      <c r="M17" s="28"/>
      <c r="N17" s="28"/>
      <c r="O17" s="28"/>
      <c r="P17" s="29"/>
    </row>
    <row r="18" spans="1:16" ht="24" customHeight="1">
      <c r="A18" s="27"/>
      <c r="B18" s="28"/>
      <c r="C18" s="28"/>
      <c r="D18" s="28"/>
      <c r="E18" s="28"/>
      <c r="F18" s="28"/>
      <c r="G18" s="28"/>
      <c r="H18" s="28"/>
      <c r="I18" s="28"/>
      <c r="J18" s="28"/>
      <c r="K18" s="28"/>
      <c r="L18" s="28"/>
      <c r="M18" s="28"/>
      <c r="N18" s="28"/>
      <c r="O18" s="28"/>
      <c r="P18" s="29"/>
    </row>
    <row r="19" spans="1:16" ht="59.25" customHeight="1">
      <c r="A19" s="30"/>
      <c r="B19" s="31"/>
      <c r="C19" s="31"/>
      <c r="D19" s="31"/>
      <c r="E19" s="31"/>
      <c r="F19" s="31"/>
      <c r="G19" s="31"/>
      <c r="H19" s="31"/>
      <c r="I19" s="31"/>
      <c r="J19" s="31"/>
      <c r="K19" s="31"/>
      <c r="L19" s="31"/>
      <c r="M19" s="31"/>
      <c r="N19" s="31"/>
      <c r="O19" s="31"/>
      <c r="P19" s="32"/>
    </row>
  </sheetData>
  <mergeCells count="7">
    <mergeCell ref="E8:M8"/>
    <mergeCell ref="A1:C3"/>
    <mergeCell ref="D1:M1"/>
    <mergeCell ref="N1:P1"/>
    <mergeCell ref="D2:M3"/>
    <mergeCell ref="N2:P2"/>
    <mergeCell ref="N3:P3"/>
  </mergeCells>
  <pageMargins left="0.19685" right="0.19685" top="0.748031" bottom="0.748031" header="0.31496099999999999" footer="0.31496099999999999"/>
  <pageSetup orientation="portrait"/>
  <headerFooter>
    <oddFooter>&amp;C&amp;"Helvetica Neue,Regular"&amp;12&amp;K000000&amp;P</oddFooter>
  </headerFooter>
  <drawing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P20"/>
  <sheetViews>
    <sheetView showGridLines="0" workbookViewId="0">
      <selection sqref="A1:C3"/>
    </sheetView>
  </sheetViews>
  <sheetFormatPr baseColWidth="10" defaultColWidth="11.42578125" defaultRowHeight="15" customHeight="1"/>
  <cols>
    <col min="1" max="12" width="11.42578125" style="1" customWidth="1"/>
    <col min="13" max="13" width="6.42578125" style="1" customWidth="1"/>
    <col min="14" max="17" width="11.42578125" style="1" customWidth="1"/>
    <col min="18" max="16384" width="11.42578125" style="1"/>
  </cols>
  <sheetData>
    <row r="1" spans="1:16" ht="20.25" customHeight="1">
      <c r="A1" s="440" t="s">
        <v>0</v>
      </c>
      <c r="B1" s="441"/>
      <c r="C1" s="442"/>
      <c r="D1" s="390" t="s">
        <v>1</v>
      </c>
      <c r="E1" s="391"/>
      <c r="F1" s="391"/>
      <c r="G1" s="391"/>
      <c r="H1" s="391"/>
      <c r="I1" s="391"/>
      <c r="J1" s="391"/>
      <c r="K1" s="391"/>
      <c r="L1" s="391"/>
      <c r="M1" s="391"/>
      <c r="N1" s="392" t="s">
        <v>2</v>
      </c>
      <c r="O1" s="393"/>
      <c r="P1" s="394"/>
    </row>
    <row r="2" spans="1:16" ht="19.5" customHeight="1">
      <c r="A2" s="443"/>
      <c r="B2" s="444"/>
      <c r="C2" s="445"/>
      <c r="D2" s="395" t="s">
        <v>3</v>
      </c>
      <c r="E2" s="396"/>
      <c r="F2" s="396"/>
      <c r="G2" s="396"/>
      <c r="H2" s="396"/>
      <c r="I2" s="396"/>
      <c r="J2" s="396"/>
      <c r="K2" s="396"/>
      <c r="L2" s="396"/>
      <c r="M2" s="396"/>
      <c r="N2" s="397" t="s">
        <v>4</v>
      </c>
      <c r="O2" s="398"/>
      <c r="P2" s="399"/>
    </row>
    <row r="3" spans="1:16" ht="61.5" customHeight="1">
      <c r="A3" s="446"/>
      <c r="B3" s="447"/>
      <c r="C3" s="448"/>
      <c r="D3" s="396"/>
      <c r="E3" s="396"/>
      <c r="F3" s="396"/>
      <c r="G3" s="396"/>
      <c r="H3" s="396"/>
      <c r="I3" s="396"/>
      <c r="J3" s="396"/>
      <c r="K3" s="396"/>
      <c r="L3" s="396"/>
      <c r="M3" s="396"/>
      <c r="N3" s="397" t="s">
        <v>5</v>
      </c>
      <c r="O3" s="398"/>
      <c r="P3" s="399"/>
    </row>
    <row r="4" spans="1:16" ht="15" customHeight="1">
      <c r="A4" s="24"/>
      <c r="B4" s="25"/>
      <c r="C4" s="25"/>
      <c r="D4" s="25"/>
      <c r="E4" s="25"/>
      <c r="F4" s="25"/>
      <c r="G4" s="25"/>
      <c r="H4" s="25"/>
      <c r="I4" s="25"/>
      <c r="J4" s="25"/>
      <c r="K4" s="25"/>
      <c r="L4" s="25"/>
      <c r="M4" s="25"/>
      <c r="N4" s="25"/>
      <c r="O4" s="25"/>
      <c r="P4" s="26"/>
    </row>
    <row r="5" spans="1:16" ht="15" customHeight="1">
      <c r="A5" s="27"/>
      <c r="B5" s="28"/>
      <c r="C5" s="28"/>
      <c r="D5" s="28"/>
      <c r="E5" s="28"/>
      <c r="F5" s="28"/>
      <c r="G5" s="28"/>
      <c r="H5" s="28"/>
      <c r="I5" s="28"/>
      <c r="J5" s="28"/>
      <c r="K5" s="28"/>
      <c r="L5" s="28"/>
      <c r="M5" s="28"/>
      <c r="N5" s="28"/>
      <c r="O5" s="28"/>
      <c r="P5" s="29"/>
    </row>
    <row r="6" spans="1:16" ht="15" customHeight="1">
      <c r="A6" s="27"/>
      <c r="B6" s="28"/>
      <c r="C6" s="28"/>
      <c r="D6" s="28"/>
      <c r="E6" s="28"/>
      <c r="F6" s="28"/>
      <c r="G6" s="28"/>
      <c r="H6" s="28"/>
      <c r="I6" s="28"/>
      <c r="J6" s="28"/>
      <c r="K6" s="28"/>
      <c r="L6" s="28"/>
      <c r="M6" s="28"/>
      <c r="N6" s="28"/>
      <c r="O6" s="28"/>
      <c r="P6" s="29"/>
    </row>
    <row r="7" spans="1:16" ht="14.25" customHeight="1">
      <c r="A7" s="27"/>
      <c r="B7" s="28"/>
      <c r="C7" s="28"/>
      <c r="D7" s="28"/>
      <c r="E7" s="28"/>
      <c r="F7" s="28"/>
      <c r="G7" s="28"/>
      <c r="H7" s="28"/>
      <c r="I7" s="28"/>
      <c r="J7" s="28"/>
      <c r="K7" s="28"/>
      <c r="L7" s="28"/>
      <c r="M7" s="28"/>
      <c r="N7" s="28"/>
      <c r="O7" s="28"/>
      <c r="P7" s="29"/>
    </row>
    <row r="8" spans="1:16" ht="23.25" customHeight="1">
      <c r="A8" s="27"/>
      <c r="B8" s="28"/>
      <c r="C8" s="28"/>
      <c r="D8" s="28"/>
      <c r="E8" s="28"/>
      <c r="F8" s="28"/>
      <c r="G8" s="28"/>
      <c r="H8" s="28"/>
      <c r="I8" s="28"/>
      <c r="J8" s="28"/>
      <c r="K8" s="28"/>
      <c r="L8" s="28"/>
      <c r="M8" s="28"/>
      <c r="N8" s="28"/>
      <c r="O8" s="28"/>
      <c r="P8" s="29"/>
    </row>
    <row r="9" spans="1:16" ht="18" customHeight="1">
      <c r="A9" s="27"/>
      <c r="B9" s="28"/>
      <c r="C9" s="28"/>
      <c r="D9" s="28"/>
      <c r="E9" s="451" t="s">
        <v>14</v>
      </c>
      <c r="F9" s="452"/>
      <c r="G9" s="452"/>
      <c r="H9" s="452"/>
      <c r="I9" s="452"/>
      <c r="J9" s="452"/>
      <c r="K9" s="452"/>
      <c r="L9" s="452"/>
      <c r="M9" s="452"/>
      <c r="N9" s="28"/>
      <c r="O9" s="28"/>
      <c r="P9" s="29"/>
    </row>
    <row r="10" spans="1:16" ht="24" customHeight="1">
      <c r="A10" s="27"/>
      <c r="B10" s="28"/>
      <c r="C10" s="28"/>
      <c r="D10" s="28"/>
      <c r="E10" s="28"/>
      <c r="F10" s="28"/>
      <c r="G10" s="28"/>
      <c r="H10" s="28"/>
      <c r="I10" s="28"/>
      <c r="J10" s="28"/>
      <c r="K10" s="28"/>
      <c r="L10" s="28"/>
      <c r="M10" s="28"/>
      <c r="N10" s="28"/>
      <c r="O10" s="28"/>
      <c r="P10" s="29"/>
    </row>
    <row r="11" spans="1:16" ht="51.75" customHeight="1">
      <c r="A11" s="27"/>
      <c r="B11" s="28"/>
      <c r="C11" s="28"/>
      <c r="D11" s="28"/>
      <c r="E11" s="28"/>
      <c r="F11" s="28"/>
      <c r="G11" s="28"/>
      <c r="H11" s="28"/>
      <c r="I11" s="28"/>
      <c r="J11" s="28"/>
      <c r="K11" s="28"/>
      <c r="L11" s="28"/>
      <c r="M11" s="28"/>
      <c r="N11" s="28"/>
      <c r="O11" s="28"/>
      <c r="P11" s="29"/>
    </row>
    <row r="12" spans="1:16" ht="15" customHeight="1">
      <c r="A12" s="27"/>
      <c r="B12" s="28"/>
      <c r="C12" s="28"/>
      <c r="D12" s="28"/>
      <c r="E12" s="28"/>
      <c r="F12" s="28"/>
      <c r="G12" s="28"/>
      <c r="H12" s="28"/>
      <c r="I12" s="28"/>
      <c r="J12" s="28"/>
      <c r="K12" s="28"/>
      <c r="L12" s="28"/>
      <c r="M12" s="28"/>
      <c r="N12" s="28"/>
      <c r="O12" s="28"/>
      <c r="P12" s="29"/>
    </row>
    <row r="13" spans="1:16" ht="15" customHeight="1">
      <c r="A13" s="27"/>
      <c r="B13" s="28"/>
      <c r="C13" s="28"/>
      <c r="D13" s="28"/>
      <c r="E13" s="28"/>
      <c r="F13" s="28"/>
      <c r="G13" s="28"/>
      <c r="H13" s="28"/>
      <c r="I13" s="28"/>
      <c r="J13" s="28"/>
      <c r="K13" s="28"/>
      <c r="L13" s="28"/>
      <c r="M13" s="28"/>
      <c r="N13" s="28"/>
      <c r="O13" s="28"/>
      <c r="P13" s="29"/>
    </row>
    <row r="14" spans="1:16" ht="36" customHeight="1">
      <c r="A14" s="27"/>
      <c r="B14" s="28"/>
      <c r="C14" s="28"/>
      <c r="D14" s="28"/>
      <c r="E14" s="28"/>
      <c r="F14" s="28"/>
      <c r="G14" s="28"/>
      <c r="H14" s="28"/>
      <c r="I14" s="28"/>
      <c r="J14" s="28"/>
      <c r="K14" s="28"/>
      <c r="L14" s="28"/>
      <c r="M14" s="28"/>
      <c r="N14" s="28"/>
      <c r="O14" s="28"/>
      <c r="P14" s="29"/>
    </row>
    <row r="15" spans="1:16" ht="15" customHeight="1">
      <c r="A15" s="27"/>
      <c r="B15" s="28"/>
      <c r="C15" s="28"/>
      <c r="D15" s="28"/>
      <c r="E15" s="28"/>
      <c r="F15" s="28"/>
      <c r="G15" s="28"/>
      <c r="H15" s="28"/>
      <c r="I15" s="28"/>
      <c r="J15" s="28"/>
      <c r="K15" s="28"/>
      <c r="L15" s="28"/>
      <c r="M15" s="28"/>
      <c r="N15" s="28"/>
      <c r="O15" s="28"/>
      <c r="P15" s="29"/>
    </row>
    <row r="16" spans="1:16" ht="15" customHeight="1">
      <c r="A16" s="27"/>
      <c r="B16" s="28"/>
      <c r="C16" s="28"/>
      <c r="D16" s="28"/>
      <c r="E16" s="28"/>
      <c r="F16" s="28"/>
      <c r="G16" s="28"/>
      <c r="H16" s="28"/>
      <c r="I16" s="28"/>
      <c r="J16" s="28"/>
      <c r="K16" s="28"/>
      <c r="L16" s="28"/>
      <c r="M16" s="28"/>
      <c r="N16" s="28"/>
      <c r="O16" s="28"/>
      <c r="P16" s="29"/>
    </row>
    <row r="17" spans="1:16" ht="41.25" customHeight="1">
      <c r="A17" s="27"/>
      <c r="B17" s="28"/>
      <c r="C17" s="28"/>
      <c r="D17" s="28"/>
      <c r="E17" s="28"/>
      <c r="F17" s="28"/>
      <c r="G17" s="28"/>
      <c r="H17" s="28"/>
      <c r="I17" s="28"/>
      <c r="J17" s="28"/>
      <c r="K17" s="28"/>
      <c r="L17" s="28"/>
      <c r="M17" s="28"/>
      <c r="N17" s="28"/>
      <c r="O17" s="28"/>
      <c r="P17" s="29"/>
    </row>
    <row r="18" spans="1:16" ht="15" customHeight="1">
      <c r="A18" s="27"/>
      <c r="B18" s="28"/>
      <c r="C18" s="28"/>
      <c r="D18" s="28"/>
      <c r="E18" s="28"/>
      <c r="F18" s="28"/>
      <c r="G18" s="28"/>
      <c r="H18" s="28"/>
      <c r="I18" s="28"/>
      <c r="J18" s="28"/>
      <c r="K18" s="28"/>
      <c r="L18" s="28"/>
      <c r="M18" s="28"/>
      <c r="N18" s="28"/>
      <c r="O18" s="28"/>
      <c r="P18" s="29"/>
    </row>
    <row r="19" spans="1:16" ht="24" customHeight="1">
      <c r="A19" s="27"/>
      <c r="B19" s="28"/>
      <c r="C19" s="28"/>
      <c r="D19" s="28"/>
      <c r="E19" s="28"/>
      <c r="F19" s="28"/>
      <c r="G19" s="28"/>
      <c r="H19" s="28"/>
      <c r="I19" s="28"/>
      <c r="J19" s="28"/>
      <c r="K19" s="28"/>
      <c r="L19" s="28"/>
      <c r="M19" s="28"/>
      <c r="N19" s="28"/>
      <c r="O19" s="28"/>
      <c r="P19" s="29"/>
    </row>
    <row r="20" spans="1:16" ht="59.25" customHeight="1">
      <c r="A20" s="30"/>
      <c r="B20" s="31"/>
      <c r="C20" s="31"/>
      <c r="D20" s="31"/>
      <c r="E20" s="31"/>
      <c r="F20" s="31"/>
      <c r="G20" s="31"/>
      <c r="H20" s="31"/>
      <c r="I20" s="31"/>
      <c r="J20" s="31"/>
      <c r="K20" s="31"/>
      <c r="L20" s="31"/>
      <c r="M20" s="31"/>
      <c r="N20" s="31"/>
      <c r="O20" s="31"/>
      <c r="P20" s="32"/>
    </row>
  </sheetData>
  <mergeCells count="7">
    <mergeCell ref="E9:M9"/>
    <mergeCell ref="A1:C3"/>
    <mergeCell ref="D1:M1"/>
    <mergeCell ref="N1:P1"/>
    <mergeCell ref="D2:M3"/>
    <mergeCell ref="N2:P2"/>
    <mergeCell ref="N3:P3"/>
  </mergeCells>
  <pageMargins left="0.19685" right="0.19685" top="0.748031" bottom="0.748031" header="0.31496099999999999" footer="0.31496099999999999"/>
  <pageSetup orientation="portrait"/>
  <headerFooter>
    <oddFooter>&amp;C&amp;"Helvetica Neue,Regular"&amp;12&amp;K000000&amp;P</oddFooter>
  </headerFooter>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20</vt:i4>
      </vt:variant>
    </vt:vector>
  </HeadingPairs>
  <TitlesOfParts>
    <vt:vector size="20" baseType="lpstr">
      <vt:lpstr>Presentación</vt:lpstr>
      <vt:lpstr>Historial de cambios</vt:lpstr>
      <vt:lpstr>Tabla de contenido</vt:lpstr>
      <vt:lpstr>1.Propósito</vt:lpstr>
      <vt:lpstr>2.Alcance</vt:lpstr>
      <vt:lpstr>3. Contexto </vt:lpstr>
      <vt:lpstr>4. Plataforma estratégica</vt:lpstr>
      <vt:lpstr>5. Objetivos estratégicos</vt:lpstr>
      <vt:lpstr>6. Interrelación de objetivos</vt:lpstr>
      <vt:lpstr>7. Objetivos y metas</vt:lpstr>
      <vt:lpstr>8. lineamiento de indi</vt:lpstr>
      <vt:lpstr>9. DOFA</vt:lpstr>
      <vt:lpstr>10. RELACIÓN DOFA</vt:lpstr>
      <vt:lpstr>11 Cronograma del plan estratég</vt:lpstr>
      <vt:lpstr>13. Presupuesto ingresos</vt:lpstr>
      <vt:lpstr>12. Proyección de ventas.</vt:lpstr>
      <vt:lpstr>14. presupuesto gastos</vt:lpstr>
      <vt:lpstr>15. Flujo de caja</vt:lpstr>
      <vt:lpstr>16. Presupuesto</vt:lpstr>
      <vt:lpstr>17. Plan de inversiones.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CALIDAD</dc:creator>
  <cp:lastModifiedBy>CALIDAD</cp:lastModifiedBy>
  <dcterms:created xsi:type="dcterms:W3CDTF">2025-08-13T14:09:18Z</dcterms:created>
  <dcterms:modified xsi:type="dcterms:W3CDTF">2025-09-03T22:27:42Z</dcterms:modified>
</cp:coreProperties>
</file>